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ick\Downloads\"/>
    </mc:Choice>
  </mc:AlternateContent>
  <bookViews>
    <workbookView xWindow="0" yWindow="0" windowWidth="20490" windowHeight="7530"/>
  </bookViews>
  <sheets>
    <sheet name="FINAL Schedule" sheetId="3" r:id="rId1"/>
    <sheet name="worksheet" sheetId="1" r:id="rId2"/>
    <sheet name="sunsets by day" sheetId="2" r:id="rId3"/>
  </sheets>
  <definedNames>
    <definedName name="_xlnm.Print_Area" localSheetId="0">'FINAL Schedule'!$A$1:$K$60</definedName>
    <definedName name="_xlnm.Print_Area" localSheetId="1">worksheet!$K$125:$T$195</definedName>
  </definedNames>
  <calcPr calcId="171027"/>
</workbook>
</file>

<file path=xl/calcChain.xml><?xml version="1.0" encoding="utf-8"?>
<calcChain xmlns="http://schemas.openxmlformats.org/spreadsheetml/2006/main">
  <c r="O148" i="1" l="1"/>
  <c r="N148" i="1"/>
  <c r="F82" i="1" l="1"/>
  <c r="F83" i="1"/>
  <c r="F81" i="1"/>
  <c r="D82" i="1"/>
  <c r="D83" i="1"/>
  <c r="D81" i="1"/>
  <c r="L69" i="1" l="1"/>
  <c r="L70" i="1"/>
  <c r="L71" i="1"/>
  <c r="L72" i="1"/>
  <c r="L73" i="1"/>
  <c r="L50" i="1" l="1"/>
  <c r="L51" i="1"/>
  <c r="Q141" i="1" s="1"/>
  <c r="L52" i="1"/>
  <c r="Q146" i="1" s="1"/>
  <c r="L53" i="1"/>
  <c r="L54" i="1"/>
  <c r="L55" i="1"/>
  <c r="Q152" i="1" s="1"/>
  <c r="L56" i="1"/>
  <c r="Q153" i="1" s="1"/>
  <c r="L57" i="1"/>
  <c r="Q156" i="1" s="1"/>
  <c r="L58" i="1"/>
  <c r="L59" i="1"/>
  <c r="L60" i="1"/>
  <c r="Q171" i="1" s="1"/>
  <c r="L61" i="1"/>
  <c r="Q189" i="1" s="1"/>
  <c r="L62" i="1"/>
  <c r="Q176" i="1" s="1"/>
  <c r="L63" i="1"/>
  <c r="Q172" i="1" s="1"/>
  <c r="L64" i="1"/>
  <c r="Q173" i="1" s="1"/>
  <c r="L65" i="1"/>
  <c r="L66" i="1"/>
  <c r="L67" i="1"/>
  <c r="L68" i="1"/>
  <c r="Q159" i="1" s="1"/>
  <c r="L74" i="1"/>
  <c r="R140" i="1" s="1"/>
  <c r="L75" i="1"/>
  <c r="L76" i="1"/>
  <c r="R142" i="1" s="1"/>
  <c r="L77" i="1"/>
  <c r="R143" i="1" s="1"/>
  <c r="L78" i="1"/>
  <c r="R150" i="1" s="1"/>
  <c r="L79" i="1"/>
  <c r="R151" i="1" s="1"/>
  <c r="L80" i="1"/>
  <c r="L81" i="1"/>
  <c r="L82" i="1"/>
  <c r="L83" i="1"/>
  <c r="R160" i="1" s="1"/>
  <c r="L84" i="1"/>
  <c r="R161" i="1" s="1"/>
  <c r="L85" i="1"/>
  <c r="R163" i="1" s="1"/>
  <c r="L86" i="1"/>
  <c r="R146" i="1" s="1"/>
  <c r="L87" i="1"/>
  <c r="L88" i="1"/>
  <c r="L89" i="1"/>
  <c r="R170" i="1" s="1"/>
  <c r="L90" i="1"/>
  <c r="R171" i="1" s="1"/>
  <c r="L91" i="1"/>
  <c r="R172" i="1" s="1"/>
  <c r="L92" i="1"/>
  <c r="R173" i="1" s="1"/>
  <c r="L93" i="1"/>
  <c r="L94" i="1"/>
  <c r="R180" i="1" s="1"/>
  <c r="L95" i="1"/>
  <c r="L96" i="1"/>
  <c r="L97" i="1"/>
  <c r="L98" i="1"/>
  <c r="L99" i="1"/>
  <c r="S140" i="1" s="1"/>
  <c r="L100" i="1"/>
  <c r="S141" i="1" s="1"/>
  <c r="L101" i="1"/>
  <c r="L102" i="1"/>
  <c r="L103" i="1"/>
  <c r="S152" i="1" s="1"/>
  <c r="L104" i="1"/>
  <c r="S151" i="1" s="1"/>
  <c r="L105" i="1"/>
  <c r="L106" i="1"/>
  <c r="L107" i="1"/>
  <c r="L108" i="1"/>
  <c r="S160" i="1" s="1"/>
  <c r="L109" i="1"/>
  <c r="S161" i="1" s="1"/>
  <c r="L110" i="1"/>
  <c r="S162" i="1" s="1"/>
  <c r="L111" i="1"/>
  <c r="S156" i="1" s="1"/>
  <c r="L112" i="1"/>
  <c r="S163" i="1" s="1"/>
  <c r="L113" i="1"/>
  <c r="S170" i="1" s="1"/>
  <c r="L114" i="1"/>
  <c r="L115" i="1"/>
  <c r="S171" i="1" s="1"/>
  <c r="L116" i="1"/>
  <c r="S172" i="1" s="1"/>
  <c r="L117" i="1"/>
  <c r="S173" i="1" s="1"/>
  <c r="L118" i="1"/>
  <c r="S181" i="1" s="1"/>
  <c r="L119" i="1"/>
  <c r="L120" i="1"/>
  <c r="S182" i="1" s="1"/>
  <c r="L121" i="1"/>
  <c r="L122" i="1"/>
  <c r="L49" i="1"/>
  <c r="S194" i="1"/>
  <c r="S193" i="1"/>
  <c r="S192" i="1"/>
  <c r="S191" i="1"/>
  <c r="S190" i="1"/>
  <c r="S189" i="1"/>
  <c r="S187" i="1"/>
  <c r="S186" i="1"/>
  <c r="S184" i="1"/>
  <c r="S174" i="1"/>
  <c r="S164" i="1"/>
  <c r="S155" i="1"/>
  <c r="S154" i="1"/>
  <c r="S144" i="1"/>
  <c r="R194" i="1"/>
  <c r="R193" i="1"/>
  <c r="R192" i="1"/>
  <c r="R191" i="1"/>
  <c r="R190" i="1"/>
  <c r="R189" i="1"/>
  <c r="R187" i="1"/>
  <c r="R186" i="1"/>
  <c r="R174" i="1"/>
  <c r="R164" i="1"/>
  <c r="R156" i="1"/>
  <c r="R155" i="1"/>
  <c r="R154" i="1"/>
  <c r="R144" i="1"/>
  <c r="Q194" i="1"/>
  <c r="Q193" i="1"/>
  <c r="Q192" i="1"/>
  <c r="Q187" i="1"/>
  <c r="Q186" i="1"/>
  <c r="Q184" i="1"/>
  <c r="Q182" i="1"/>
  <c r="Q177" i="1"/>
  <c r="Q174" i="1"/>
  <c r="Q169" i="1"/>
  <c r="Q167" i="1"/>
  <c r="Q164" i="1"/>
  <c r="Q162" i="1"/>
  <c r="Q157" i="1"/>
  <c r="Q154" i="1"/>
  <c r="Q144" i="1"/>
  <c r="N141" i="1"/>
  <c r="A5" i="3" s="1"/>
  <c r="O141" i="1"/>
  <c r="B5" i="3" s="1"/>
  <c r="P141" i="1"/>
  <c r="C5" i="3" s="1"/>
  <c r="N142" i="1"/>
  <c r="A6" i="3" s="1"/>
  <c r="O142" i="1"/>
  <c r="B6" i="3" s="1"/>
  <c r="P142" i="1"/>
  <c r="C6" i="3" s="1"/>
  <c r="N143" i="1"/>
  <c r="A7" i="3" s="1"/>
  <c r="O143" i="1"/>
  <c r="B7" i="3" s="1"/>
  <c r="P143" i="1"/>
  <c r="C7" i="3" s="1"/>
  <c r="O144" i="1"/>
  <c r="B8" i="3" s="1"/>
  <c r="N146" i="1"/>
  <c r="A10" i="3" s="1"/>
  <c r="O146" i="1"/>
  <c r="B10" i="3" s="1"/>
  <c r="P146" i="1"/>
  <c r="C10" i="3" s="1"/>
  <c r="N147" i="1"/>
  <c r="A11" i="3" s="1"/>
  <c r="O147" i="1"/>
  <c r="B11" i="3" s="1"/>
  <c r="N149" i="1"/>
  <c r="A12" i="3" s="1"/>
  <c r="O149" i="1"/>
  <c r="B12" i="3" s="1"/>
  <c r="N150" i="1"/>
  <c r="A13" i="3" s="1"/>
  <c r="N156" i="1"/>
  <c r="A19" i="3" s="1"/>
  <c r="O156" i="1"/>
  <c r="B19" i="3" s="1"/>
  <c r="N157" i="1"/>
  <c r="A20" i="3" s="1"/>
  <c r="O157" i="1"/>
  <c r="B20" i="3" s="1"/>
  <c r="N159" i="1"/>
  <c r="A21" i="3" s="1"/>
  <c r="O159" i="1"/>
  <c r="B21" i="3" s="1"/>
  <c r="N160" i="1"/>
  <c r="A22" i="3" s="1"/>
  <c r="N166" i="1"/>
  <c r="A28" i="3" s="1"/>
  <c r="O166" i="1"/>
  <c r="B28" i="3" s="1"/>
  <c r="N167" i="1"/>
  <c r="A29" i="3" s="1"/>
  <c r="O167" i="1"/>
  <c r="B29" i="3" s="1"/>
  <c r="N169" i="1"/>
  <c r="A30" i="3" s="1"/>
  <c r="O169" i="1"/>
  <c r="B30" i="3" s="1"/>
  <c r="N170" i="1"/>
  <c r="A31" i="3" s="1"/>
  <c r="N176" i="1"/>
  <c r="A37" i="3" s="1"/>
  <c r="O176" i="1"/>
  <c r="B37" i="3" s="1"/>
  <c r="N177" i="1"/>
  <c r="A38" i="3" s="1"/>
  <c r="O177" i="1"/>
  <c r="B38" i="3" s="1"/>
  <c r="N179" i="1"/>
  <c r="A39" i="3" s="1"/>
  <c r="O179" i="1"/>
  <c r="B39" i="3" s="1"/>
  <c r="N180" i="1"/>
  <c r="A40" i="3" s="1"/>
  <c r="N186" i="1"/>
  <c r="A46" i="3" s="1"/>
  <c r="O186" i="1"/>
  <c r="B46" i="3" s="1"/>
  <c r="N187" i="1"/>
  <c r="A47" i="3" s="1"/>
  <c r="O187" i="1"/>
  <c r="B47" i="3" s="1"/>
  <c r="N189" i="1"/>
  <c r="A48" i="3" s="1"/>
  <c r="O189" i="1"/>
  <c r="B48" i="3" s="1"/>
  <c r="N190" i="1"/>
  <c r="A49" i="3" s="1"/>
  <c r="S125" i="1"/>
  <c r="F2" i="3" s="1"/>
  <c r="R125" i="1"/>
  <c r="E2" i="3" s="1"/>
  <c r="Q125" i="1"/>
  <c r="D2" i="3" s="1"/>
  <c r="P140" i="1"/>
  <c r="C4" i="3" s="1"/>
  <c r="O140" i="1"/>
  <c r="B4" i="3" s="1"/>
  <c r="N140" i="1"/>
  <c r="A4" i="3" s="1"/>
  <c r="Q142" i="1"/>
  <c r="Q143" i="1"/>
  <c r="Q163" i="1"/>
  <c r="Q183" i="1"/>
  <c r="R141" i="1"/>
  <c r="S150" i="1"/>
  <c r="Q140" i="1"/>
  <c r="S183" i="1" l="1"/>
  <c r="S153" i="1"/>
  <c r="S143" i="1"/>
  <c r="R153" i="1"/>
  <c r="R182" i="1"/>
  <c r="R162" i="1"/>
  <c r="R181" i="1"/>
  <c r="Q161" i="1"/>
  <c r="D23" i="3" s="1"/>
  <c r="R176" i="1"/>
  <c r="E37" i="3" s="1"/>
  <c r="Q180" i="1"/>
  <c r="D40" i="3" s="1"/>
  <c r="Q166" i="1"/>
  <c r="D28" i="3" s="1"/>
  <c r="R183" i="1"/>
  <c r="E43" i="3" s="1"/>
  <c r="Q191" i="1"/>
  <c r="D50" i="3" s="1"/>
  <c r="Q179" i="1"/>
  <c r="D39" i="3" s="1"/>
  <c r="Q170" i="1"/>
  <c r="D31" i="3" s="1"/>
  <c r="Q160" i="1"/>
  <c r="D22" i="3" s="1"/>
  <c r="Q150" i="1"/>
  <c r="D13" i="3" s="1"/>
  <c r="S146" i="1"/>
  <c r="F10" i="3" s="1"/>
  <c r="Q181" i="1"/>
  <c r="D41" i="3" s="1"/>
  <c r="Q151" i="1"/>
  <c r="D14" i="3" s="1"/>
  <c r="Q190" i="1"/>
  <c r="D49" i="3" s="1"/>
  <c r="S166" i="1"/>
  <c r="F28" i="3" s="1"/>
  <c r="S142" i="1"/>
  <c r="F6" i="3" s="1"/>
  <c r="R184" i="1"/>
  <c r="E44" i="3" s="1"/>
  <c r="S176" i="1"/>
  <c r="F37" i="3" s="1"/>
  <c r="S180" i="1"/>
  <c r="F40" i="3" s="1"/>
  <c r="R166" i="1"/>
  <c r="E28" i="3" s="1"/>
  <c r="R152" i="1"/>
  <c r="E15" i="3" s="1"/>
  <c r="D17" i="3"/>
  <c r="E23" i="3"/>
  <c r="F8" i="3"/>
  <c r="F43" i="3"/>
  <c r="D48" i="3"/>
  <c r="E32" i="3"/>
  <c r="F17" i="3"/>
  <c r="F52" i="3"/>
  <c r="D5" i="3"/>
  <c r="E6" i="3"/>
  <c r="E41" i="3"/>
  <c r="F25" i="3"/>
  <c r="D34" i="3"/>
  <c r="E50" i="3"/>
  <c r="F34" i="3"/>
  <c r="D6" i="3"/>
  <c r="D30" i="3"/>
  <c r="D35" i="3"/>
  <c r="E7" i="3"/>
  <c r="E16" i="3"/>
  <c r="E24" i="3"/>
  <c r="E33" i="3"/>
  <c r="E42" i="3"/>
  <c r="E51" i="3"/>
  <c r="F26" i="3"/>
  <c r="F35" i="3"/>
  <c r="F44" i="3"/>
  <c r="F53" i="3"/>
  <c r="D8" i="3"/>
  <c r="D19" i="3"/>
  <c r="D25" i="3"/>
  <c r="D37" i="3"/>
  <c r="D43" i="3"/>
  <c r="D52" i="3"/>
  <c r="E19" i="3"/>
  <c r="E46" i="3"/>
  <c r="F4" i="3"/>
  <c r="F13" i="3"/>
  <c r="F48" i="3"/>
  <c r="D10" i="3"/>
  <c r="D15" i="3"/>
  <c r="D21" i="3"/>
  <c r="D26" i="3"/>
  <c r="D32" i="3"/>
  <c r="D44" i="3"/>
  <c r="D53" i="3"/>
  <c r="E47" i="3"/>
  <c r="F5" i="3"/>
  <c r="F14" i="3"/>
  <c r="F22" i="3"/>
  <c r="F31" i="3"/>
  <c r="F49" i="3"/>
  <c r="D46" i="3"/>
  <c r="E4" i="3"/>
  <c r="E8" i="3"/>
  <c r="E13" i="3"/>
  <c r="E17" i="3"/>
  <c r="E25" i="3"/>
  <c r="E34" i="3"/>
  <c r="E48" i="3"/>
  <c r="E52" i="3"/>
  <c r="F15" i="3"/>
  <c r="F19" i="3"/>
  <c r="F23" i="3"/>
  <c r="F32" i="3"/>
  <c r="F41" i="3"/>
  <c r="F46" i="3"/>
  <c r="F50" i="3"/>
  <c r="D4" i="3"/>
  <c r="D7" i="3"/>
  <c r="D16" i="3"/>
  <c r="D20" i="3"/>
  <c r="D24" i="3"/>
  <c r="D29" i="3"/>
  <c r="D33" i="3"/>
  <c r="D38" i="3"/>
  <c r="D42" i="3"/>
  <c r="D47" i="3"/>
  <c r="D51" i="3"/>
  <c r="E5" i="3"/>
  <c r="E10" i="3"/>
  <c r="E14" i="3"/>
  <c r="E22" i="3"/>
  <c r="E26" i="3"/>
  <c r="E31" i="3"/>
  <c r="E35" i="3"/>
  <c r="E40" i="3"/>
  <c r="E49" i="3"/>
  <c r="E53" i="3"/>
  <c r="F7" i="3"/>
  <c r="F16" i="3"/>
  <c r="F24" i="3"/>
  <c r="F33" i="3"/>
  <c r="F42" i="3"/>
  <c r="F47" i="3"/>
  <c r="F51" i="3"/>
  <c r="B36" i="1"/>
  <c r="B37" i="1"/>
  <c r="B38" i="1"/>
  <c r="O153" i="1" s="1"/>
  <c r="B16" i="3" s="1"/>
  <c r="B39" i="1"/>
  <c r="B35" i="1"/>
  <c r="K50" i="3" l="1"/>
  <c r="K48" i="3"/>
  <c r="K49" i="3"/>
  <c r="K51" i="3"/>
  <c r="I41" i="3"/>
  <c r="I39" i="3"/>
  <c r="I40" i="3"/>
  <c r="I42" i="3"/>
  <c r="I43" i="3"/>
  <c r="J12" i="3"/>
  <c r="J13" i="3"/>
  <c r="J15" i="3"/>
  <c r="J14" i="3"/>
  <c r="J16" i="3"/>
  <c r="J49" i="3"/>
  <c r="J52" i="3"/>
  <c r="J50" i="3"/>
  <c r="J51" i="3"/>
  <c r="J48" i="3"/>
  <c r="I6" i="3"/>
  <c r="I8" i="3"/>
  <c r="I7" i="3"/>
  <c r="I5" i="3"/>
  <c r="I4" i="3"/>
  <c r="K39" i="3"/>
  <c r="K41" i="3"/>
  <c r="K42" i="3"/>
  <c r="K40" i="3"/>
  <c r="K21" i="3"/>
  <c r="K23" i="3"/>
  <c r="K22" i="3"/>
  <c r="K24" i="3"/>
  <c r="I16" i="3"/>
  <c r="I12" i="3"/>
  <c r="I13" i="3"/>
  <c r="I15" i="3"/>
  <c r="I14" i="3"/>
  <c r="J42" i="3"/>
  <c r="J43" i="3"/>
  <c r="J39" i="3"/>
  <c r="J40" i="3"/>
  <c r="J41" i="3"/>
  <c r="K12" i="3"/>
  <c r="K14" i="3"/>
  <c r="K15" i="3"/>
  <c r="K13" i="3"/>
  <c r="K32" i="3"/>
  <c r="K31" i="3"/>
  <c r="K33" i="3"/>
  <c r="K30" i="3"/>
  <c r="K7" i="3"/>
  <c r="K5" i="3"/>
  <c r="K6" i="3"/>
  <c r="K4" i="3"/>
  <c r="J24" i="3"/>
  <c r="J23" i="3"/>
  <c r="J25" i="3"/>
  <c r="J21" i="3"/>
  <c r="J22" i="3"/>
  <c r="I34" i="3"/>
  <c r="I30" i="3"/>
  <c r="I32" i="3"/>
  <c r="I31" i="3"/>
  <c r="I33" i="3"/>
  <c r="J7" i="3"/>
  <c r="J4" i="3"/>
  <c r="J8" i="3"/>
  <c r="J5" i="3"/>
  <c r="J6" i="3"/>
  <c r="I52" i="3"/>
  <c r="I48" i="3"/>
  <c r="I50" i="3"/>
  <c r="I49" i="3"/>
  <c r="I51" i="3"/>
  <c r="J31" i="3"/>
  <c r="J30" i="3"/>
  <c r="J32" i="3"/>
  <c r="J33" i="3"/>
  <c r="J34" i="3"/>
  <c r="I23" i="3"/>
  <c r="I21" i="3"/>
  <c r="I24" i="3"/>
  <c r="I25" i="3"/>
  <c r="I22" i="3"/>
  <c r="B47" i="1"/>
  <c r="O163" i="1" s="1"/>
  <c r="B25" i="3" s="1"/>
  <c r="B44" i="1"/>
  <c r="O150" i="1"/>
  <c r="B13" i="3" s="1"/>
  <c r="B45" i="1"/>
  <c r="O151" i="1"/>
  <c r="B14" i="3" s="1"/>
  <c r="B48" i="1"/>
  <c r="O154" i="1"/>
  <c r="B17" i="3" s="1"/>
  <c r="B46" i="1"/>
  <c r="O152" i="1"/>
  <c r="B15" i="3" s="1"/>
  <c r="C30" i="1"/>
  <c r="P144" i="1" s="1"/>
  <c r="C8" i="3" s="1"/>
  <c r="A30" i="1"/>
  <c r="N144" i="1" s="1"/>
  <c r="A8" i="3" s="1"/>
  <c r="A74" i="1"/>
  <c r="N193" i="1" s="1"/>
  <c r="A52" i="3" s="1"/>
  <c r="A73" i="1"/>
  <c r="N192" i="1" s="1"/>
  <c r="A51" i="3" s="1"/>
  <c r="A72" i="1"/>
  <c r="N191" i="1" s="1"/>
  <c r="A50" i="3" s="1"/>
  <c r="A65" i="1"/>
  <c r="N183" i="1" s="1"/>
  <c r="A43" i="3" s="1"/>
  <c r="A64" i="1"/>
  <c r="N182" i="1" s="1"/>
  <c r="A42" i="3" s="1"/>
  <c r="A63" i="1"/>
  <c r="N181" i="1" s="1"/>
  <c r="A41" i="3" s="1"/>
  <c r="A56" i="1"/>
  <c r="N173" i="1" s="1"/>
  <c r="A34" i="3" s="1"/>
  <c r="A55" i="1"/>
  <c r="N172" i="1" s="1"/>
  <c r="A33" i="3" s="1"/>
  <c r="A54" i="1"/>
  <c r="N171" i="1" s="1"/>
  <c r="A32" i="3" s="1"/>
  <c r="A47" i="1"/>
  <c r="A46" i="1"/>
  <c r="N162" i="1" s="1"/>
  <c r="A24" i="3" s="1"/>
  <c r="A45" i="1"/>
  <c r="N161" i="1" s="1"/>
  <c r="A23" i="3" s="1"/>
  <c r="A36" i="1"/>
  <c r="N151" i="1" s="1"/>
  <c r="A14" i="3" s="1"/>
  <c r="A37" i="1"/>
  <c r="N152" i="1" s="1"/>
  <c r="A15" i="3" s="1"/>
  <c r="A38" i="1"/>
  <c r="N153" i="1" s="1"/>
  <c r="A16" i="3" s="1"/>
  <c r="J14" i="1"/>
  <c r="F14" i="1"/>
  <c r="B14" i="1"/>
  <c r="B56" i="1" l="1"/>
  <c r="O173" i="1" s="1"/>
  <c r="B34" i="3" s="1"/>
  <c r="A57" i="1"/>
  <c r="N174" i="1" s="1"/>
  <c r="A35" i="3" s="1"/>
  <c r="J59" i="3"/>
  <c r="K58" i="3"/>
  <c r="K57" i="3"/>
  <c r="I60" i="3"/>
  <c r="I58" i="3"/>
  <c r="J60" i="3"/>
  <c r="K59" i="3"/>
  <c r="I57" i="3"/>
  <c r="J58" i="3"/>
  <c r="J57" i="3"/>
  <c r="I56" i="3"/>
  <c r="J56" i="3"/>
  <c r="K56" i="3"/>
  <c r="I59" i="3"/>
  <c r="B65" i="1"/>
  <c r="A66" i="1"/>
  <c r="N184" i="1" s="1"/>
  <c r="A44" i="3" s="1"/>
  <c r="A75" i="1"/>
  <c r="N194" i="1" s="1"/>
  <c r="A53" i="3" s="1"/>
  <c r="B55" i="1"/>
  <c r="O162" i="1"/>
  <c r="B24" i="3" s="1"/>
  <c r="B54" i="1"/>
  <c r="O161" i="1"/>
  <c r="B23" i="3" s="1"/>
  <c r="B57" i="1"/>
  <c r="O164" i="1"/>
  <c r="B26" i="3" s="1"/>
  <c r="B53" i="1"/>
  <c r="O160" i="1"/>
  <c r="B22" i="3" s="1"/>
  <c r="M14" i="1"/>
  <c r="A48" i="1"/>
  <c r="N164" i="1" s="1"/>
  <c r="A26" i="3" s="1"/>
  <c r="N163" i="1"/>
  <c r="A25" i="3" s="1"/>
  <c r="A39" i="1"/>
  <c r="N154" i="1" s="1"/>
  <c r="A17" i="3" s="1"/>
  <c r="C41" i="1"/>
  <c r="P156" i="1" s="1"/>
  <c r="C19" i="3" s="1"/>
  <c r="C35" i="1"/>
  <c r="P150" i="1" s="1"/>
  <c r="C13" i="3" s="1"/>
  <c r="C34" i="1"/>
  <c r="P149" i="1" s="1"/>
  <c r="C12" i="3" s="1"/>
  <c r="C33" i="1"/>
  <c r="P147" i="1" s="1"/>
  <c r="C11" i="3" s="1"/>
  <c r="B66" i="1" l="1"/>
  <c r="O174" i="1"/>
  <c r="B35" i="3" s="1"/>
  <c r="B64" i="1"/>
  <c r="O172" i="1"/>
  <c r="B33" i="3" s="1"/>
  <c r="B74" i="1"/>
  <c r="O193" i="1" s="1"/>
  <c r="B52" i="3" s="1"/>
  <c r="O183" i="1"/>
  <c r="B43" i="3" s="1"/>
  <c r="B62" i="1"/>
  <c r="O170" i="1"/>
  <c r="B31" i="3" s="1"/>
  <c r="B63" i="1"/>
  <c r="O171" i="1"/>
  <c r="B32" i="3" s="1"/>
  <c r="C38" i="1"/>
  <c r="C37" i="1"/>
  <c r="P152" i="1" s="1"/>
  <c r="C15" i="3" s="1"/>
  <c r="C36" i="1"/>
  <c r="P151" i="1" s="1"/>
  <c r="C14" i="3" s="1"/>
  <c r="C42" i="1"/>
  <c r="P157" i="1" s="1"/>
  <c r="C20" i="3" s="1"/>
  <c r="C44" i="1"/>
  <c r="P160" i="1" s="1"/>
  <c r="C22" i="3" s="1"/>
  <c r="C43" i="1"/>
  <c r="P159" i="1" s="1"/>
  <c r="C21" i="3" s="1"/>
  <c r="C50" i="1"/>
  <c r="P166" i="1" s="1"/>
  <c r="C28" i="3" s="1"/>
  <c r="B72" i="1" l="1"/>
  <c r="O191" i="1" s="1"/>
  <c r="B50" i="3" s="1"/>
  <c r="O181" i="1"/>
  <c r="B41" i="3" s="1"/>
  <c r="B75" i="1"/>
  <c r="O194" i="1" s="1"/>
  <c r="B53" i="3" s="1"/>
  <c r="O184" i="1"/>
  <c r="B44" i="3" s="1"/>
  <c r="C39" i="1"/>
  <c r="P154" i="1" s="1"/>
  <c r="C17" i="3" s="1"/>
  <c r="P153" i="1"/>
  <c r="C16" i="3" s="1"/>
  <c r="B71" i="1"/>
  <c r="O190" i="1" s="1"/>
  <c r="B49" i="3" s="1"/>
  <c r="O180" i="1"/>
  <c r="B40" i="3" s="1"/>
  <c r="B73" i="1"/>
  <c r="O192" i="1" s="1"/>
  <c r="B51" i="3" s="1"/>
  <c r="O182" i="1"/>
  <c r="B42" i="3" s="1"/>
  <c r="C46" i="1"/>
  <c r="P162" i="1" s="1"/>
  <c r="C24" i="3" s="1"/>
  <c r="C47" i="1"/>
  <c r="C45" i="1"/>
  <c r="P161" i="1" s="1"/>
  <c r="C23" i="3" s="1"/>
  <c r="C52" i="1"/>
  <c r="P169" i="1" s="1"/>
  <c r="C30" i="3" s="1"/>
  <c r="C53" i="1"/>
  <c r="P170" i="1" s="1"/>
  <c r="C31" i="3" s="1"/>
  <c r="C51" i="1"/>
  <c r="P167" i="1" s="1"/>
  <c r="C29" i="3" s="1"/>
  <c r="C59" i="1"/>
  <c r="C48" i="1" l="1"/>
  <c r="P164" i="1" s="1"/>
  <c r="C26" i="3" s="1"/>
  <c r="P163" i="1"/>
  <c r="C25" i="3" s="1"/>
  <c r="C62" i="1"/>
  <c r="P180" i="1" s="1"/>
  <c r="C40" i="3" s="1"/>
  <c r="P176" i="1"/>
  <c r="C37" i="3" s="1"/>
  <c r="C56" i="1"/>
  <c r="C55" i="1"/>
  <c r="P172" i="1" s="1"/>
  <c r="C33" i="3" s="1"/>
  <c r="C54" i="1"/>
  <c r="P171" i="1" s="1"/>
  <c r="C32" i="3" s="1"/>
  <c r="C65" i="1"/>
  <c r="C60" i="1"/>
  <c r="P177" i="1" s="1"/>
  <c r="C38" i="3" s="1"/>
  <c r="C68" i="1"/>
  <c r="C61" i="1"/>
  <c r="P179" i="1" s="1"/>
  <c r="C39" i="3" s="1"/>
  <c r="C63" i="1" l="1"/>
  <c r="P181" i="1" s="1"/>
  <c r="C41" i="3" s="1"/>
  <c r="C64" i="1"/>
  <c r="P182" i="1" s="1"/>
  <c r="C42" i="3" s="1"/>
  <c r="C57" i="1"/>
  <c r="P174" i="1" s="1"/>
  <c r="C35" i="3" s="1"/>
  <c r="P173" i="1"/>
  <c r="C34" i="3" s="1"/>
  <c r="C71" i="1"/>
  <c r="P190" i="1" s="1"/>
  <c r="C49" i="3" s="1"/>
  <c r="P186" i="1"/>
  <c r="C46" i="3" s="1"/>
  <c r="C66" i="1"/>
  <c r="P184" i="1" s="1"/>
  <c r="C44" i="3" s="1"/>
  <c r="P183" i="1"/>
  <c r="C43" i="3" s="1"/>
  <c r="C74" i="1"/>
  <c r="C69" i="1"/>
  <c r="P187" i="1" s="1"/>
  <c r="C47" i="3" s="1"/>
  <c r="C70" i="1"/>
  <c r="P189" i="1" s="1"/>
  <c r="C48" i="3" s="1"/>
  <c r="C72" i="1" l="1"/>
  <c r="P191" i="1" s="1"/>
  <c r="C50" i="3" s="1"/>
  <c r="C73" i="1"/>
  <c r="P192" i="1" s="1"/>
  <c r="C51" i="3" s="1"/>
  <c r="C75" i="1"/>
  <c r="P194" i="1" s="1"/>
  <c r="C53" i="3" s="1"/>
  <c r="P193" i="1"/>
  <c r="C52" i="3" s="1"/>
</calcChain>
</file>

<file path=xl/sharedStrings.xml><?xml version="1.0" encoding="utf-8"?>
<sst xmlns="http://schemas.openxmlformats.org/spreadsheetml/2006/main" count="515" uniqueCount="196">
  <si>
    <t>Field 1</t>
  </si>
  <si>
    <t>Field 2</t>
  </si>
  <si>
    <t>Field 3</t>
  </si>
  <si>
    <t>Field 4</t>
  </si>
  <si>
    <t># of Teams</t>
  </si>
  <si>
    <t>Tackle</t>
  </si>
  <si>
    <t>Flag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</si>
  <si>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&amp; 2</t>
    </r>
    <r>
      <rPr>
        <vertAlign val="superscript"/>
        <sz val="11"/>
        <color theme="1"/>
        <rFont val="Calibri"/>
        <family val="2"/>
        <scheme val="minor"/>
      </rPr>
      <t>nd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</si>
  <si>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</si>
  <si>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&amp; 4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</si>
  <si>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</si>
  <si>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</si>
  <si>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&amp; 6</t>
    </r>
    <r>
      <rPr>
        <vertAlign val="superscript"/>
        <sz val="11"/>
        <color theme="1"/>
        <rFont val="Calibri"/>
        <family val="2"/>
        <scheme val="minor"/>
      </rPr>
      <t>th</t>
    </r>
  </si>
  <si>
    <t>Almost 3, but want to get to 4</t>
  </si>
  <si>
    <r>
      <t>6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</si>
  <si>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7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</si>
  <si>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8</t>
    </r>
    <r>
      <rPr>
        <vertAlign val="superscript"/>
        <sz val="11"/>
        <color theme="1"/>
        <rFont val="Calibri"/>
        <family val="2"/>
        <scheme val="minor"/>
      </rPr>
      <t>th</t>
    </r>
  </si>
  <si>
    <t>4 to 5</t>
  </si>
  <si>
    <t>1V2</t>
  </si>
  <si>
    <t>1ST 2ND</t>
  </si>
  <si>
    <t>1V3</t>
  </si>
  <si>
    <t>1V4</t>
  </si>
  <si>
    <t>1V5</t>
  </si>
  <si>
    <t>2V3</t>
  </si>
  <si>
    <t>2V4</t>
  </si>
  <si>
    <t>2V5</t>
  </si>
  <si>
    <t>3V4</t>
  </si>
  <si>
    <t>3V5</t>
  </si>
  <si>
    <t>4V5</t>
  </si>
  <si>
    <t>5TH 6TH</t>
  </si>
  <si>
    <t>MON</t>
  </si>
  <si>
    <t>TUE</t>
  </si>
  <si>
    <t>THU</t>
  </si>
  <si>
    <t>SAT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</si>
  <si>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</si>
  <si>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</si>
  <si>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</si>
  <si>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</si>
  <si>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</si>
  <si>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</si>
  <si>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</si>
  <si>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</si>
  <si>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</si>
  <si>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</si>
  <si>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</si>
  <si>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</si>
  <si>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</si>
  <si>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</si>
  <si>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</si>
  <si>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</si>
  <si>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</si>
  <si>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</si>
  <si>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</si>
  <si>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</si>
  <si>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 xml:space="preserve">U </t>
  </si>
  <si>
    <t>V</t>
  </si>
  <si>
    <t>W</t>
  </si>
  <si>
    <t>X</t>
  </si>
  <si>
    <t>Y</t>
  </si>
  <si>
    <t>Z</t>
  </si>
  <si>
    <t>3RD 4TH</t>
  </si>
  <si>
    <t>Saturday</t>
  </si>
  <si>
    <t>Monday</t>
  </si>
  <si>
    <t>Tuesday</t>
  </si>
  <si>
    <t>Thursday</t>
  </si>
  <si>
    <t>Sep</t>
  </si>
  <si>
    <t>Sunset</t>
  </si>
  <si>
    <t>End</t>
  </si>
  <si>
    <r>
      <t>7:49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(282°)</t>
    </r>
  </si>
  <si>
    <r>
      <t>7:47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(281°)</t>
    </r>
  </si>
  <si>
    <r>
      <t>7:45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(281°)</t>
    </r>
  </si>
  <si>
    <r>
      <t>7:44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(280°)</t>
    </r>
  </si>
  <si>
    <r>
      <t>7:42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(280°)</t>
    </r>
  </si>
  <si>
    <r>
      <t>7:40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(279°)</t>
    </r>
  </si>
  <si>
    <r>
      <t>7:38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(279°)</t>
    </r>
  </si>
  <si>
    <r>
      <t>7:36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(278°)</t>
    </r>
  </si>
  <si>
    <r>
      <t>7:34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(278°)</t>
    </r>
  </si>
  <si>
    <r>
      <t>7:32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(277°)</t>
    </r>
  </si>
  <si>
    <r>
      <t>7:30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(277°)</t>
    </r>
  </si>
  <si>
    <r>
      <t>7:29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(276°)</t>
    </r>
  </si>
  <si>
    <r>
      <t>7:27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(276°)</t>
    </r>
  </si>
  <si>
    <r>
      <t>7:25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(275°)</t>
    </r>
  </si>
  <si>
    <r>
      <t>7:23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(274°)</t>
    </r>
  </si>
  <si>
    <r>
      <t>7:21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(274°)</t>
    </r>
  </si>
  <si>
    <r>
      <t>7:19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(273°)</t>
    </r>
  </si>
  <si>
    <r>
      <t>7:17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(273°)</t>
    </r>
  </si>
  <si>
    <r>
      <t>7:15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(272°)</t>
    </r>
  </si>
  <si>
    <r>
      <t>7:13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(272°)</t>
    </r>
  </si>
  <si>
    <r>
      <t>7:11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(271°)</t>
    </r>
  </si>
  <si>
    <r>
      <t>7:10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(271°)</t>
    </r>
  </si>
  <si>
    <r>
      <t>7:08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(270°)</t>
    </r>
  </si>
  <si>
    <r>
      <t>7:06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(270°)</t>
    </r>
  </si>
  <si>
    <r>
      <t>7:04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(269°)</t>
    </r>
  </si>
  <si>
    <r>
      <t>7:02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(268°)</t>
    </r>
  </si>
  <si>
    <r>
      <t>7:00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(268°)</t>
    </r>
  </si>
  <si>
    <r>
      <t>6:58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(267°)</t>
    </r>
  </si>
  <si>
    <r>
      <t>6:56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(267°)</t>
    </r>
  </si>
  <si>
    <r>
      <t>6:54 PM </t>
    </r>
    <r>
      <rPr>
        <sz val="15.4"/>
        <color theme="1"/>
        <rFont val="Lucida Sans Unicode"/>
        <family val="2"/>
      </rPr>
      <t>↑</t>
    </r>
    <r>
      <rPr>
        <sz val="10"/>
        <color theme="1"/>
        <rFont val="Arial"/>
        <family val="2"/>
      </rPr>
      <t> </t>
    </r>
    <r>
      <rPr>
        <sz val="9"/>
        <color rgb="FF777777"/>
        <rFont val="Arial"/>
        <family val="2"/>
      </rPr>
      <t>(266°)</t>
    </r>
  </si>
  <si>
    <t>Oct</t>
  </si>
  <si>
    <r>
      <t>6:53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(266°)</t>
    </r>
  </si>
  <si>
    <r>
      <t>6:51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(265°)</t>
    </r>
  </si>
  <si>
    <r>
      <t>6:49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(265°)</t>
    </r>
  </si>
  <si>
    <r>
      <t>6:47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(264°)</t>
    </r>
  </si>
  <si>
    <r>
      <t>6:45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(263°)</t>
    </r>
  </si>
  <si>
    <r>
      <t>6:43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(263°)</t>
    </r>
  </si>
  <si>
    <r>
      <t>6:41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(262°)</t>
    </r>
  </si>
  <si>
    <r>
      <t>6:40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(262°)</t>
    </r>
  </si>
  <si>
    <r>
      <t>6:38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(261°)</t>
    </r>
  </si>
  <si>
    <r>
      <t>6:36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(261°)</t>
    </r>
  </si>
  <si>
    <r>
      <t>6:34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(260°)</t>
    </r>
  </si>
  <si>
    <r>
      <t>6:32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(260°)</t>
    </r>
  </si>
  <si>
    <r>
      <t>6:31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(259°)</t>
    </r>
  </si>
  <si>
    <r>
      <t>6:29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(259°)</t>
    </r>
  </si>
  <si>
    <r>
      <t>6:27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(258°)</t>
    </r>
  </si>
  <si>
    <r>
      <t>6:26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(258°)</t>
    </r>
  </si>
  <si>
    <r>
      <t>6:24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(257°)</t>
    </r>
  </si>
  <si>
    <r>
      <t>6:22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(257°)</t>
    </r>
  </si>
  <si>
    <r>
      <t>6:20 PM </t>
    </r>
    <r>
      <rPr>
        <sz val="15.4"/>
        <color rgb="FF454545"/>
        <rFont val="Lucida Sans Unicode"/>
        <family val="2"/>
      </rPr>
      <t>↑</t>
    </r>
    <r>
      <rPr>
        <sz val="10"/>
        <color rgb="FF454545"/>
        <rFont val="Arial"/>
        <family val="2"/>
      </rPr>
      <t> </t>
    </r>
    <r>
      <rPr>
        <sz val="9"/>
        <color rgb="FF777777"/>
        <rFont val="Arial"/>
        <family val="2"/>
      </rPr>
      <t>(256°)</t>
    </r>
  </si>
  <si>
    <t>3rd 4th</t>
  </si>
  <si>
    <t>1st 2nd</t>
  </si>
  <si>
    <t>5th 6th</t>
  </si>
  <si>
    <t>Time</t>
  </si>
  <si>
    <t>Day</t>
  </si>
  <si>
    <t>Date</t>
  </si>
  <si>
    <t># Games</t>
  </si>
  <si>
    <t>1st/2nd</t>
  </si>
  <si>
    <t>3rd/4th</t>
  </si>
  <si>
    <t>5th/6th</t>
  </si>
  <si>
    <t>Team 1</t>
  </si>
  <si>
    <t>Team 2</t>
  </si>
  <si>
    <t>Team 3</t>
  </si>
  <si>
    <t>Team 4</t>
  </si>
  <si>
    <t>Team 5</t>
  </si>
  <si>
    <t>Week of September 10th</t>
  </si>
  <si>
    <t>Week of September 17th</t>
  </si>
  <si>
    <t>Week of September 24th</t>
  </si>
  <si>
    <t>Week of October 1st</t>
  </si>
  <si>
    <t>Week of October 8th</t>
  </si>
  <si>
    <t>Week of October 15th</t>
  </si>
  <si>
    <t>Ttl Games</t>
  </si>
  <si>
    <t>Current Numbers</t>
  </si>
  <si>
    <t># teams</t>
  </si>
  <si>
    <t>player/team</t>
  </si>
  <si>
    <t>ideal</t>
  </si>
  <si>
    <t>still need</t>
  </si>
  <si>
    <t>Wednesday</t>
  </si>
  <si>
    <t>PR 1/2 TEAMS 1&amp;2</t>
  </si>
  <si>
    <t>PR 1/2 TEAMS 3&amp;4</t>
  </si>
  <si>
    <t>PR 1/2 TEAM 5</t>
  </si>
  <si>
    <t>PR 3/4 TEAMS 1&amp;2</t>
  </si>
  <si>
    <t>PR 3/4 TEAMS 3&amp;4</t>
  </si>
  <si>
    <t>PR 5/6 TEAMS 1&amp;2</t>
  </si>
  <si>
    <t>PR 5/6 TEAMS 3&amp;4</t>
  </si>
  <si>
    <t>PR 3/4 TEAM 5</t>
  </si>
  <si>
    <t>LABOR DAY</t>
  </si>
  <si>
    <t>PR 5/6 TEAMS 1&amp;4</t>
  </si>
  <si>
    <t>PR 5/6 TEAMS 2&amp;3</t>
  </si>
  <si>
    <t>PR 1/2 TEAM 4</t>
  </si>
  <si>
    <t>PR 1/2 TEAMS 3&amp;5</t>
  </si>
  <si>
    <t>PR 3/4 TEAM 4</t>
  </si>
  <si>
    <t>PR 3/4 TEAMS 2&amp;3</t>
  </si>
  <si>
    <t>PR 1/2 TEAMS 1&amp;3</t>
  </si>
  <si>
    <t>PR 1/2 TEAMS 4&amp;5</t>
  </si>
  <si>
    <t>PR 1/2 TEAM 2</t>
  </si>
  <si>
    <t>1st 2nd Practice</t>
  </si>
  <si>
    <t>1st 2nd Game</t>
  </si>
  <si>
    <t>3rd 4th Practice</t>
  </si>
  <si>
    <t>3rd 4th Game</t>
  </si>
  <si>
    <t>5th 6th Practice</t>
  </si>
  <si>
    <t>5th 6th Game</t>
  </si>
  <si>
    <t>1st 2nd GAME 2vs3</t>
  </si>
  <si>
    <t>1st 2nd GAME 3vs4</t>
  </si>
  <si>
    <t>1st 2nd GAME 4vs5</t>
  </si>
  <si>
    <t>1st 2nd GAME 1vs5</t>
  </si>
  <si>
    <t>1st 2nd GAME 1vs3</t>
  </si>
  <si>
    <t>1st 2nd GAME 3vs5</t>
  </si>
  <si>
    <t>1st 2nd GAME 2vs5</t>
  </si>
  <si>
    <t>1st 2nd GAME 2vs4</t>
  </si>
  <si>
    <t>1st 2nd GAME 1vs4</t>
  </si>
  <si>
    <t>1st 2nd GAME 1vs2</t>
  </si>
  <si>
    <t>3rd 4th GAME 1vs2</t>
  </si>
  <si>
    <t>3rd 4th GAME 2vs3</t>
  </si>
  <si>
    <t>3rd 4th GAME 3vs4</t>
  </si>
  <si>
    <t>3rd 4th GAME 4vs5</t>
  </si>
  <si>
    <t>3rd 4th GAME 1vs5</t>
  </si>
  <si>
    <t>3rd 4th GAME 1vs3</t>
  </si>
  <si>
    <t>3rd 4th GAME 3vs5</t>
  </si>
  <si>
    <t>3rd 4th GAME 2vs5</t>
  </si>
  <si>
    <t>3rd 4th GAME 2vs4</t>
  </si>
  <si>
    <t>3rd 4th GAME 1vs4</t>
  </si>
  <si>
    <t>5th 6th GAME 1vs2</t>
  </si>
  <si>
    <t>5th 6th GAME 2vs3</t>
  </si>
  <si>
    <t>5th 6th GAME 3vs4</t>
  </si>
  <si>
    <t>5th 6th GAME 1vs4</t>
  </si>
  <si>
    <t>5th 6th GAME 2vs4</t>
  </si>
  <si>
    <t>5th 6th GAME 1vs3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</si>
</sst>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m/d;@"/>
  </numFmts>
  <fonts count="1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5.4"/>
      <color theme="1"/>
      <name val="Lucida Sans Unicode"/>
      <family val="2"/>
    </font>
    <font>
      <sz val="9"/>
      <color rgb="FF777777"/>
      <name val="Arial"/>
      <family val="2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sz val="15.4"/>
      <color rgb="FF454545"/>
      <name val="Lucida Sans Unicode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CF1"/>
        <bgColor indexed="64"/>
      </patternFill>
    </fill>
    <fill>
      <patternFill patternType="solid">
        <fgColor rgb="FFF1EFE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/>
      <diagonal/>
    </border>
    <border>
      <left style="medium">
        <color rgb="FFCCCCCC"/>
      </left>
      <right style="thick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" fontId="0" fillId="0" borderId="0" xfId="0" applyNumberFormat="1"/>
    <xf numFmtId="16" fontId="0" fillId="0" borderId="4" xfId="0" applyNumberFormat="1" applyBorder="1" applyAlignment="1">
      <alignment horizontal="center" vertical="center" wrapText="1"/>
    </xf>
    <xf numFmtId="18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12" xfId="0" applyFill="1" applyBorder="1"/>
    <xf numFmtId="0" fontId="3" fillId="5" borderId="13" xfId="0" applyFont="1" applyFill="1" applyBorder="1" applyAlignment="1">
      <alignment horizontal="center" vertical="center"/>
    </xf>
    <xf numFmtId="18" fontId="3" fillId="5" borderId="13" xfId="0" applyNumberFormat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18" fontId="3" fillId="8" borderId="13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left" wrapText="1" indent="1"/>
    </xf>
    <xf numFmtId="0" fontId="2" fillId="6" borderId="17" xfId="0" applyFont="1" applyFill="1" applyBorder="1" applyAlignment="1">
      <alignment horizontal="left" vertical="center" wrapText="1" indent="1"/>
    </xf>
    <xf numFmtId="0" fontId="2" fillId="7" borderId="17" xfId="0" applyFont="1" applyFill="1" applyBorder="1" applyAlignment="1">
      <alignment horizontal="left" vertical="center" wrapText="1" indent="1"/>
    </xf>
    <xf numFmtId="0" fontId="2" fillId="7" borderId="18" xfId="0" applyFont="1" applyFill="1" applyBorder="1" applyAlignment="1">
      <alignment horizontal="left" vertical="center" wrapText="1" indent="1"/>
    </xf>
    <xf numFmtId="0" fontId="3" fillId="8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18" fontId="7" fillId="5" borderId="13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8" fontId="7" fillId="8" borderId="13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vertical="center" wrapText="1" indent="1"/>
    </xf>
    <xf numFmtId="0" fontId="6" fillId="7" borderId="17" xfId="0" applyFont="1" applyFill="1" applyBorder="1" applyAlignment="1">
      <alignment horizontal="left" vertical="center" wrapText="1" indent="1"/>
    </xf>
    <xf numFmtId="0" fontId="6" fillId="7" borderId="18" xfId="0" applyFont="1" applyFill="1" applyBorder="1" applyAlignment="1">
      <alignment horizontal="left" vertical="center" wrapText="1" indent="1"/>
    </xf>
    <xf numFmtId="0" fontId="2" fillId="6" borderId="19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0" fillId="10" borderId="0" xfId="0" applyFill="1"/>
    <xf numFmtId="0" fontId="0" fillId="11" borderId="0" xfId="0" applyFill="1"/>
    <xf numFmtId="0" fontId="9" fillId="9" borderId="0" xfId="0" applyFont="1" applyFill="1" applyAlignment="1">
      <alignment horizontal="center"/>
    </xf>
    <xf numFmtId="0" fontId="9" fillId="9" borderId="0" xfId="0" applyFont="1" applyFill="1"/>
    <xf numFmtId="0" fontId="10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164" fontId="10" fillId="9" borderId="0" xfId="0" applyNumberFormat="1" applyFont="1" applyFill="1" applyAlignment="1">
      <alignment horizontal="center"/>
    </xf>
    <xf numFmtId="165" fontId="10" fillId="9" borderId="0" xfId="0" applyNumberFormat="1" applyFont="1" applyFill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9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2" fillId="9" borderId="0" xfId="0" applyFont="1" applyFill="1" applyAlignment="1">
      <alignment horizontal="center"/>
    </xf>
    <xf numFmtId="0" fontId="0" fillId="9" borderId="9" xfId="0" applyFill="1" applyBorder="1"/>
    <xf numFmtId="16" fontId="0" fillId="0" borderId="9" xfId="0" applyNumberFormat="1" applyBorder="1"/>
    <xf numFmtId="0" fontId="12" fillId="0" borderId="3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8" fontId="0" fillId="0" borderId="11" xfId="0" applyNumberFormat="1" applyBorder="1"/>
    <xf numFmtId="16" fontId="0" fillId="0" borderId="4" xfId="0" applyNumberFormat="1" applyBorder="1"/>
    <xf numFmtId="0" fontId="12" fillId="0" borderId="3" xfId="0" applyFont="1" applyFill="1" applyBorder="1" applyAlignment="1">
      <alignment horizontal="center"/>
    </xf>
    <xf numFmtId="0" fontId="0" fillId="9" borderId="32" xfId="0" applyFill="1" applyBorder="1"/>
    <xf numFmtId="0" fontId="0" fillId="9" borderId="33" xfId="0" applyFill="1" applyBorder="1"/>
    <xf numFmtId="0" fontId="12" fillId="9" borderId="33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8" fontId="0" fillId="9" borderId="33" xfId="0" applyNumberFormat="1" applyFill="1" applyBorder="1"/>
    <xf numFmtId="16" fontId="0" fillId="9" borderId="33" xfId="0" applyNumberForma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4" xfId="0" applyFill="1" applyBorder="1"/>
    <xf numFmtId="0" fontId="12" fillId="0" borderId="1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12" fillId="13" borderId="0" xfId="0" applyFont="1" applyFill="1" applyAlignment="1">
      <alignment horizontal="center"/>
    </xf>
    <xf numFmtId="0" fontId="12" fillId="15" borderId="0" xfId="0" applyFont="1" applyFill="1" applyAlignment="1">
      <alignment horizontal="center"/>
    </xf>
    <xf numFmtId="0" fontId="12" fillId="14" borderId="0" xfId="0" applyFont="1" applyFill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left" wrapText="1" indent="1"/>
    </xf>
    <xf numFmtId="0" fontId="6" fillId="6" borderId="16" xfId="0" applyFont="1" applyFill="1" applyBorder="1" applyAlignment="1">
      <alignment horizontal="left" wrapText="1" indent="1"/>
    </xf>
    <xf numFmtId="0" fontId="2" fillId="6" borderId="20" xfId="0" applyFont="1" applyFill="1" applyBorder="1" applyAlignment="1">
      <alignment horizontal="center" wrapText="1"/>
    </xf>
    <xf numFmtId="0" fontId="2" fillId="6" borderId="21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left" wrapText="1" indent="1"/>
    </xf>
    <xf numFmtId="0" fontId="2" fillId="6" borderId="16" xfId="0" applyFont="1" applyFill="1" applyBorder="1" applyAlignment="1">
      <alignment horizontal="left" wrapText="1" indent="1"/>
    </xf>
  </cellXfs>
  <cellStyles count="1">
    <cellStyle name="Normal" xfId="0" builtinId="0"/>
  </cellStyles>
  <dxfs count="23"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428625</xdr:colOff>
          <xdr:row>0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704850</xdr:colOff>
          <xdr:row>0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333375</xdr:colOff>
          <xdr:row>0</xdr:row>
          <xdr:rowOff>304800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workbookViewId="0">
      <selection activeCell="N4" sqref="N4"/>
    </sheetView>
  </sheetViews>
  <sheetFormatPr defaultColWidth="13.28515625" defaultRowHeight="14.25" x14ac:dyDescent="0.2"/>
  <cols>
    <col min="1" max="3" width="13.28515625" style="48"/>
    <col min="4" max="6" width="22.140625" style="48" customWidth="1"/>
    <col min="7" max="7" width="7.28515625" style="49" customWidth="1"/>
    <col min="8" max="8" width="11" style="48" customWidth="1"/>
    <col min="9" max="11" width="8.42578125" style="48" customWidth="1"/>
    <col min="12" max="16384" width="13.28515625" style="49"/>
  </cols>
  <sheetData>
    <row r="2" spans="1:11" x14ac:dyDescent="0.2">
      <c r="A2" s="51" t="s">
        <v>122</v>
      </c>
      <c r="B2" s="51" t="s">
        <v>121</v>
      </c>
      <c r="C2" s="51" t="s">
        <v>123</v>
      </c>
      <c r="D2" s="51" t="str">
        <f>worksheet!Q125</f>
        <v>Field 1</v>
      </c>
      <c r="E2" s="51" t="str">
        <f>worksheet!R125</f>
        <v>Field 2</v>
      </c>
      <c r="F2" s="51" t="str">
        <f>worksheet!S125</f>
        <v>Field 3</v>
      </c>
      <c r="H2" s="89" t="s">
        <v>133</v>
      </c>
      <c r="I2" s="90"/>
      <c r="J2" s="90"/>
      <c r="K2" s="91"/>
    </row>
    <row r="3" spans="1:11" x14ac:dyDescent="0.2">
      <c r="A3" s="51"/>
      <c r="B3" s="51"/>
      <c r="C3" s="51"/>
      <c r="D3" s="51" t="s">
        <v>119</v>
      </c>
      <c r="E3" s="51" t="s">
        <v>118</v>
      </c>
      <c r="F3" s="51" t="s">
        <v>120</v>
      </c>
      <c r="H3" s="58" t="s">
        <v>124</v>
      </c>
      <c r="I3" s="59" t="s">
        <v>125</v>
      </c>
      <c r="J3" s="59" t="s">
        <v>126</v>
      </c>
      <c r="K3" s="60" t="s">
        <v>127</v>
      </c>
    </row>
    <row r="4" spans="1:11" x14ac:dyDescent="0.2">
      <c r="A4" s="50" t="str">
        <f>worksheet!N140</f>
        <v>Saturday</v>
      </c>
      <c r="B4" s="52">
        <f>worksheet!O140</f>
        <v>0.375</v>
      </c>
      <c r="C4" s="53">
        <f>worksheet!P140</f>
        <v>42623</v>
      </c>
      <c r="D4" s="54" t="str">
        <f>worksheet!Q140</f>
        <v>1st 2nd GAME 1vs2</v>
      </c>
      <c r="E4" s="54" t="str">
        <f>worksheet!R140</f>
        <v>3rd 4th GAME 1vs2</v>
      </c>
      <c r="F4" s="54" t="str">
        <f>worksheet!S140</f>
        <v>5th 6th GAME 1vs2</v>
      </c>
      <c r="H4" s="58" t="s">
        <v>128</v>
      </c>
      <c r="I4" s="59">
        <f>COUNTIF(D4:D8,"*1*")</f>
        <v>2</v>
      </c>
      <c r="J4" s="59">
        <f>COUNTIF(E4:E8,"*1*")</f>
        <v>1</v>
      </c>
      <c r="K4" s="60">
        <f>COUNTIF(F4:F8,"*1*")</f>
        <v>2</v>
      </c>
    </row>
    <row r="5" spans="1:11" x14ac:dyDescent="0.2">
      <c r="A5" s="50" t="str">
        <f>worksheet!N141</f>
        <v>Saturday</v>
      </c>
      <c r="B5" s="52">
        <f>worksheet!O141</f>
        <v>0.41666666666666669</v>
      </c>
      <c r="C5" s="53">
        <f>worksheet!P141</f>
        <v>42623</v>
      </c>
      <c r="D5" s="54" t="str">
        <f>worksheet!Q141</f>
        <v>1st 2nd GAME 3vs4</v>
      </c>
      <c r="E5" s="54" t="str">
        <f>worksheet!R141</f>
        <v>3rd 4th GAME 2vs3</v>
      </c>
      <c r="F5" s="54" t="str">
        <f>worksheet!S141</f>
        <v>5th 6th GAME 2vs3</v>
      </c>
      <c r="H5" s="58" t="s">
        <v>129</v>
      </c>
      <c r="I5" s="59">
        <f>COUNTIF(D4:D8,"*2*")</f>
        <v>2</v>
      </c>
      <c r="J5" s="59">
        <f>COUNTIF(E4:E8,"*2*")</f>
        <v>2</v>
      </c>
      <c r="K5" s="60">
        <f>COUNTIF(F4:F8,"*2*")</f>
        <v>2</v>
      </c>
    </row>
    <row r="6" spans="1:11" x14ac:dyDescent="0.2">
      <c r="A6" s="50" t="str">
        <f>worksheet!N142</f>
        <v>Saturday</v>
      </c>
      <c r="B6" s="52">
        <f>worksheet!O142</f>
        <v>0.45833333333333331</v>
      </c>
      <c r="C6" s="53">
        <f>worksheet!P142</f>
        <v>42623</v>
      </c>
      <c r="D6" s="54" t="str">
        <f>worksheet!Q142</f>
        <v xml:space="preserve"> </v>
      </c>
      <c r="E6" s="54" t="str">
        <f>worksheet!R142</f>
        <v>3rd 4th GAME 3vs4</v>
      </c>
      <c r="F6" s="54" t="str">
        <f>worksheet!S142</f>
        <v>5th 6th GAME 1vs4</v>
      </c>
      <c r="H6" s="58" t="s">
        <v>130</v>
      </c>
      <c r="I6" s="59">
        <f>COUNTIF(D4:D8,"*3*")</f>
        <v>1</v>
      </c>
      <c r="J6" s="59">
        <f>COUNTIF(E4:E8,"*3*")</f>
        <v>4</v>
      </c>
      <c r="K6" s="60">
        <f>COUNTIF(F4:F8,"*3*")</f>
        <v>2</v>
      </c>
    </row>
    <row r="7" spans="1:11" x14ac:dyDescent="0.2">
      <c r="A7" s="50" t="str">
        <f>worksheet!N143</f>
        <v>Saturday</v>
      </c>
      <c r="B7" s="52">
        <f>worksheet!O143</f>
        <v>0.5</v>
      </c>
      <c r="C7" s="53">
        <f>worksheet!P143</f>
        <v>42623</v>
      </c>
      <c r="D7" s="54" t="str">
        <f>worksheet!Q143</f>
        <v xml:space="preserve"> </v>
      </c>
      <c r="E7" s="54" t="str">
        <f>worksheet!R143</f>
        <v>3rd 4th GAME 4vs5</v>
      </c>
      <c r="F7" s="54" t="str">
        <f>worksheet!S143</f>
        <v>5th 6th GAME 3vs4</v>
      </c>
      <c r="H7" s="58" t="s">
        <v>131</v>
      </c>
      <c r="I7" s="59">
        <f>COUNTIF(D4:D8,"*4*")</f>
        <v>1</v>
      </c>
      <c r="J7" s="59">
        <f>COUNTIF(E4:E8,"*4*")</f>
        <v>4</v>
      </c>
      <c r="K7" s="60">
        <f>COUNTIF(F4:F8,"*4*")</f>
        <v>2</v>
      </c>
    </row>
    <row r="8" spans="1:11" x14ac:dyDescent="0.2">
      <c r="A8" s="50" t="str">
        <f>worksheet!N144</f>
        <v>Saturday</v>
      </c>
      <c r="B8" s="52">
        <f>worksheet!O144</f>
        <v>0.54166666666666663</v>
      </c>
      <c r="C8" s="53">
        <f>worksheet!P144</f>
        <v>42623</v>
      </c>
      <c r="D8" s="54" t="str">
        <f>worksheet!Q144</f>
        <v xml:space="preserve"> </v>
      </c>
      <c r="E8" s="54" t="str">
        <f>worksheet!R144</f>
        <v xml:space="preserve"> </v>
      </c>
      <c r="F8" s="54" t="str">
        <f>worksheet!S144</f>
        <v xml:space="preserve"> </v>
      </c>
      <c r="H8" s="61" t="s">
        <v>132</v>
      </c>
      <c r="I8" s="62">
        <f>COUNTIF(D4:D8,"*5*")</f>
        <v>0</v>
      </c>
      <c r="J8" s="62">
        <f>COUNTIF(E4:E8,"*5*")</f>
        <v>1</v>
      </c>
      <c r="K8" s="63"/>
    </row>
    <row r="9" spans="1:11" x14ac:dyDescent="0.2">
      <c r="A9" s="50"/>
      <c r="B9" s="52"/>
      <c r="C9" s="53"/>
    </row>
    <row r="10" spans="1:11" x14ac:dyDescent="0.2">
      <c r="A10" s="50" t="str">
        <f>worksheet!N146</f>
        <v>Monday</v>
      </c>
      <c r="B10" s="52">
        <f>worksheet!O146</f>
        <v>0.75</v>
      </c>
      <c r="C10" s="53">
        <f>worksheet!P146</f>
        <v>42625</v>
      </c>
      <c r="D10" s="54" t="str">
        <f>worksheet!Q146</f>
        <v>1st 2nd GAME 4vs5</v>
      </c>
      <c r="E10" s="54" t="str">
        <f>worksheet!R146</f>
        <v>3rd 4th GAME 3vs4</v>
      </c>
      <c r="F10" s="54" t="str">
        <f>worksheet!S146</f>
        <v>5th 6th GAME 2vs3</v>
      </c>
      <c r="H10" s="89" t="s">
        <v>134</v>
      </c>
      <c r="I10" s="90"/>
      <c r="J10" s="90"/>
      <c r="K10" s="91"/>
    </row>
    <row r="11" spans="1:11" x14ac:dyDescent="0.2">
      <c r="A11" s="50" t="str">
        <f>worksheet!N147</f>
        <v>Tuesday</v>
      </c>
      <c r="B11" s="52">
        <f>worksheet!O147</f>
        <v>0.75</v>
      </c>
      <c r="C11" s="53">
        <f>worksheet!P147</f>
        <v>42626</v>
      </c>
      <c r="D11" s="54"/>
      <c r="E11" s="54"/>
      <c r="F11" s="54"/>
      <c r="H11" s="58" t="s">
        <v>124</v>
      </c>
      <c r="I11" s="59" t="s">
        <v>125</v>
      </c>
      <c r="J11" s="59" t="s">
        <v>126</v>
      </c>
      <c r="K11" s="60" t="s">
        <v>127</v>
      </c>
    </row>
    <row r="12" spans="1:11" x14ac:dyDescent="0.2">
      <c r="A12" s="50" t="str">
        <f>worksheet!N149</f>
        <v>Thursday</v>
      </c>
      <c r="B12" s="52">
        <f>worksheet!O149</f>
        <v>0.75</v>
      </c>
      <c r="C12" s="53">
        <f>worksheet!P149</f>
        <v>42628</v>
      </c>
      <c r="D12" s="54"/>
      <c r="E12" s="54"/>
      <c r="F12" s="54"/>
      <c r="H12" s="58" t="s">
        <v>128</v>
      </c>
      <c r="I12" s="59">
        <f>COUNTIF(D10:D17,"*1*")</f>
        <v>3</v>
      </c>
      <c r="J12" s="59">
        <f>COUNTIF(E10:E17,"*1*")</f>
        <v>2</v>
      </c>
      <c r="K12" s="60">
        <f>COUNTIF(F10:F17,"*1*")</f>
        <v>2</v>
      </c>
    </row>
    <row r="13" spans="1:11" x14ac:dyDescent="0.2">
      <c r="A13" s="50" t="str">
        <f>worksheet!N150</f>
        <v>Saturday</v>
      </c>
      <c r="B13" s="52">
        <f>worksheet!O150</f>
        <v>0.375</v>
      </c>
      <c r="C13" s="53">
        <f>worksheet!P150</f>
        <v>42630</v>
      </c>
      <c r="D13" s="54" t="str">
        <f>worksheet!Q150</f>
        <v>1st 2nd GAME 2vs3</v>
      </c>
      <c r="E13" s="54" t="str">
        <f>worksheet!R150</f>
        <v>3rd 4th GAME 1vs5</v>
      </c>
      <c r="F13" s="54" t="str">
        <f>worksheet!S150</f>
        <v>5th 6th GAME 3vs4</v>
      </c>
      <c r="H13" s="58" t="s">
        <v>129</v>
      </c>
      <c r="I13" s="59">
        <f>COUNTIF(D10:D17,"*2*")</f>
        <v>3</v>
      </c>
      <c r="J13" s="59">
        <f>COUNTIF(E10:E17,"*2*")</f>
        <v>2</v>
      </c>
      <c r="K13" s="60">
        <f>COUNTIF(F10:F17,"*2*")</f>
        <v>3</v>
      </c>
    </row>
    <row r="14" spans="1:11" x14ac:dyDescent="0.2">
      <c r="A14" s="50" t="str">
        <f>worksheet!N151</f>
        <v>Saturday</v>
      </c>
      <c r="B14" s="52">
        <f>worksheet!O151</f>
        <v>0.41666666666666669</v>
      </c>
      <c r="C14" s="53">
        <f>worksheet!P151</f>
        <v>42630</v>
      </c>
      <c r="D14" s="54" t="str">
        <f>worksheet!Q151</f>
        <v>1st 2nd GAME 1vs5</v>
      </c>
      <c r="E14" s="54" t="str">
        <f>worksheet!R151</f>
        <v>3rd 4th GAME 1vs3</v>
      </c>
      <c r="F14" s="54" t="str">
        <f>worksheet!S151</f>
        <v>5th 6th GAME 1vs3</v>
      </c>
      <c r="H14" s="58" t="s">
        <v>130</v>
      </c>
      <c r="I14" s="59">
        <f>COUNTIF(D10:D17,"*3*")</f>
        <v>1</v>
      </c>
      <c r="J14" s="59">
        <f>COUNTIF(E10:E17,"*3*")</f>
        <v>5</v>
      </c>
      <c r="K14" s="60">
        <f>COUNTIF(F10:F17,"*3*")</f>
        <v>3</v>
      </c>
    </row>
    <row r="15" spans="1:11" x14ac:dyDescent="0.2">
      <c r="A15" s="50" t="str">
        <f>worksheet!N152</f>
        <v>Saturday</v>
      </c>
      <c r="B15" s="52">
        <f>worksheet!O152</f>
        <v>0.45833333333333331</v>
      </c>
      <c r="C15" s="53">
        <f>worksheet!P152</f>
        <v>42630</v>
      </c>
      <c r="D15" s="54" t="str">
        <f>worksheet!Q152</f>
        <v xml:space="preserve"> </v>
      </c>
      <c r="E15" s="54" t="str">
        <f>worksheet!R152</f>
        <v>3rd 4th GAME 2vs4</v>
      </c>
      <c r="F15" s="54" t="str">
        <f>worksheet!S152</f>
        <v>5th 6th GAME 2vs4</v>
      </c>
      <c r="H15" s="58" t="s">
        <v>131</v>
      </c>
      <c r="I15" s="59">
        <f>COUNTIF(D10:D17,"*4*")</f>
        <v>1</v>
      </c>
      <c r="J15" s="59">
        <f>COUNTIF(E10:E17,"*4*")</f>
        <v>5</v>
      </c>
      <c r="K15" s="60">
        <f>COUNTIF(F10:F17,"*4*")</f>
        <v>2</v>
      </c>
    </row>
    <row r="16" spans="1:11" x14ac:dyDescent="0.2">
      <c r="A16" s="50" t="str">
        <f>worksheet!N153</f>
        <v>Saturday</v>
      </c>
      <c r="B16" s="52">
        <f>worksheet!O153</f>
        <v>0.5</v>
      </c>
      <c r="C16" s="53">
        <f>worksheet!P153</f>
        <v>42630</v>
      </c>
      <c r="D16" s="54" t="str">
        <f>worksheet!Q153</f>
        <v xml:space="preserve"> </v>
      </c>
      <c r="E16" s="54" t="str">
        <f>worksheet!R153</f>
        <v>3rd 4th GAME 2vs5</v>
      </c>
      <c r="F16" s="54" t="str">
        <f>worksheet!S153</f>
        <v>5th 6th GAME 1vs2</v>
      </c>
      <c r="H16" s="58" t="s">
        <v>132</v>
      </c>
      <c r="I16" s="59">
        <f>COUNTIF(D10:D17,"*5*")</f>
        <v>2</v>
      </c>
      <c r="J16" s="59">
        <f>COUNTIF(E10:E17,"*5*")</f>
        <v>2</v>
      </c>
      <c r="K16" s="60"/>
    </row>
    <row r="17" spans="1:11" x14ac:dyDescent="0.2">
      <c r="A17" s="50" t="str">
        <f>worksheet!N154</f>
        <v>Saturday</v>
      </c>
      <c r="B17" s="52">
        <f>worksheet!O154</f>
        <v>0.54166666666666663</v>
      </c>
      <c r="C17" s="53">
        <f>worksheet!P154</f>
        <v>42630</v>
      </c>
      <c r="D17" s="54" t="str">
        <f>worksheet!Q154</f>
        <v xml:space="preserve"> </v>
      </c>
      <c r="E17" s="54" t="str">
        <f>worksheet!R154</f>
        <v xml:space="preserve"> </v>
      </c>
      <c r="F17" s="54" t="str">
        <f>worksheet!S154</f>
        <v xml:space="preserve"> </v>
      </c>
      <c r="H17" s="61"/>
      <c r="I17" s="62"/>
      <c r="J17" s="62"/>
      <c r="K17" s="63"/>
    </row>
    <row r="18" spans="1:11" x14ac:dyDescent="0.2">
      <c r="A18" s="50"/>
      <c r="B18" s="52"/>
      <c r="C18" s="53"/>
    </row>
    <row r="19" spans="1:11" x14ac:dyDescent="0.2">
      <c r="A19" s="50" t="str">
        <f>worksheet!N156</f>
        <v>Monday</v>
      </c>
      <c r="B19" s="52">
        <f>worksheet!O156</f>
        <v>0.75</v>
      </c>
      <c r="C19" s="53">
        <f>worksheet!P156</f>
        <v>42632</v>
      </c>
      <c r="D19" s="54" t="str">
        <f>worksheet!Q156</f>
        <v>1st 2nd GAME 2vs4</v>
      </c>
      <c r="E19" s="54" t="str">
        <f>worksheet!R156</f>
        <v>3rd 4th GAME 3vs5</v>
      </c>
      <c r="F19" s="54" t="str">
        <f>worksheet!S156</f>
        <v>5th 6th GAME 1vs2</v>
      </c>
      <c r="H19" s="89" t="s">
        <v>135</v>
      </c>
      <c r="I19" s="90"/>
      <c r="J19" s="90"/>
      <c r="K19" s="91"/>
    </row>
    <row r="20" spans="1:11" x14ac:dyDescent="0.2">
      <c r="A20" s="50" t="str">
        <f>worksheet!N157</f>
        <v>Tuesday</v>
      </c>
      <c r="B20" s="52">
        <f>worksheet!O157</f>
        <v>0.75</v>
      </c>
      <c r="C20" s="53">
        <f>worksheet!P157</f>
        <v>42633</v>
      </c>
      <c r="D20" s="54" t="str">
        <f>worksheet!Q157</f>
        <v>1st 2nd GAME 3vs5</v>
      </c>
      <c r="E20" s="54"/>
      <c r="F20" s="54"/>
      <c r="H20" s="58" t="s">
        <v>124</v>
      </c>
      <c r="I20" s="59" t="s">
        <v>125</v>
      </c>
      <c r="J20" s="59" t="s">
        <v>126</v>
      </c>
      <c r="K20" s="60" t="s">
        <v>127</v>
      </c>
    </row>
    <row r="21" spans="1:11" x14ac:dyDescent="0.2">
      <c r="A21" s="50" t="str">
        <f>worksheet!N159</f>
        <v>Thursday</v>
      </c>
      <c r="B21" s="52">
        <f>worksheet!O159</f>
        <v>0.75</v>
      </c>
      <c r="C21" s="53">
        <f>worksheet!P159</f>
        <v>42635</v>
      </c>
      <c r="D21" s="54" t="str">
        <f>worksheet!Q159</f>
        <v>1st 2nd GAME 1vs4</v>
      </c>
      <c r="E21" s="54"/>
      <c r="F21" s="54"/>
      <c r="H21" s="58" t="s">
        <v>128</v>
      </c>
      <c r="I21" s="59">
        <f>COUNTIF(D19:D26,"*1*")</f>
        <v>5</v>
      </c>
      <c r="J21" s="59">
        <f>COUNTIF(E19:E26,"*1*")</f>
        <v>2</v>
      </c>
      <c r="K21" s="60">
        <f>COUNTIF(F19:F26,"*1*")</f>
        <v>3</v>
      </c>
    </row>
    <row r="22" spans="1:11" x14ac:dyDescent="0.2">
      <c r="A22" s="50" t="str">
        <f>worksheet!N160</f>
        <v>Saturday</v>
      </c>
      <c r="B22" s="52">
        <f>worksheet!O160</f>
        <v>0.375</v>
      </c>
      <c r="C22" s="53">
        <f>worksheet!P160</f>
        <v>42637</v>
      </c>
      <c r="D22" s="54" t="str">
        <f>worksheet!Q160</f>
        <v>1st 2nd GAME 1vs3</v>
      </c>
      <c r="E22" s="54" t="str">
        <f>worksheet!R160</f>
        <v>3rd 4th GAME 1vs4</v>
      </c>
      <c r="F22" s="54" t="str">
        <f>worksheet!S160</f>
        <v>5th 6th GAME 1vs4</v>
      </c>
      <c r="H22" s="58" t="s">
        <v>129</v>
      </c>
      <c r="I22" s="59">
        <f>COUNTIF(D19:D26,"*2*")</f>
        <v>5</v>
      </c>
      <c r="J22" s="59">
        <f>COUNTIF(E19:E26,"*2*")</f>
        <v>2</v>
      </c>
      <c r="K22" s="60">
        <f>COUNTIF(F19:F26,"*2*")</f>
        <v>3</v>
      </c>
    </row>
    <row r="23" spans="1:11" x14ac:dyDescent="0.2">
      <c r="A23" s="50" t="str">
        <f>worksheet!N161</f>
        <v>Saturday</v>
      </c>
      <c r="B23" s="52">
        <f>worksheet!O161</f>
        <v>0.41666666666666669</v>
      </c>
      <c r="C23" s="53">
        <f>worksheet!P161</f>
        <v>42637</v>
      </c>
      <c r="D23" s="54" t="str">
        <f>worksheet!Q161</f>
        <v>1st 2nd GAME 2vs5</v>
      </c>
      <c r="E23" s="54" t="str">
        <f>worksheet!R161</f>
        <v>3rd 4th GAME 4vs5</v>
      </c>
      <c r="F23" s="54" t="str">
        <f>worksheet!S161</f>
        <v>5th 6th GAME 2vs4</v>
      </c>
      <c r="H23" s="58" t="s">
        <v>130</v>
      </c>
      <c r="I23" s="59">
        <f>COUNTIF(D19:D26,"*3*")</f>
        <v>3</v>
      </c>
      <c r="J23" s="59">
        <f>COUNTIF(E19:E26,"*3*")</f>
        <v>5</v>
      </c>
      <c r="K23" s="60">
        <f>COUNTIF(F19:F26,"*3*")</f>
        <v>2</v>
      </c>
    </row>
    <row r="24" spans="1:11" x14ac:dyDescent="0.2">
      <c r="A24" s="50" t="str">
        <f>worksheet!N162</f>
        <v>Saturday</v>
      </c>
      <c r="B24" s="52">
        <f>worksheet!O162</f>
        <v>0.45833333333333331</v>
      </c>
      <c r="C24" s="53">
        <f>worksheet!P162</f>
        <v>42637</v>
      </c>
      <c r="D24" s="54" t="str">
        <f>worksheet!Q162</f>
        <v>3rd 4th GAME 3vs5</v>
      </c>
      <c r="E24" s="54" t="str">
        <f>worksheet!R162</f>
        <v>3rd 4th GAME 1vs2</v>
      </c>
      <c r="F24" s="54" t="str">
        <f>worksheet!S162</f>
        <v>5th 6th GAME 1vs3</v>
      </c>
      <c r="H24" s="58" t="s">
        <v>131</v>
      </c>
      <c r="I24" s="59">
        <f>COUNTIF(D19:D26,"*4*")</f>
        <v>3</v>
      </c>
      <c r="J24" s="59">
        <f>COUNTIF(E19:E26,"*4*")</f>
        <v>5</v>
      </c>
      <c r="K24" s="60">
        <f>COUNTIF(F19:F26,"*4*")</f>
        <v>2</v>
      </c>
    </row>
    <row r="25" spans="1:11" x14ac:dyDescent="0.2">
      <c r="A25" s="50" t="str">
        <f>worksheet!N163</f>
        <v>Saturday</v>
      </c>
      <c r="B25" s="52">
        <f>worksheet!O163</f>
        <v>0.5</v>
      </c>
      <c r="C25" s="53">
        <f>worksheet!P163</f>
        <v>42637</v>
      </c>
      <c r="D25" s="54" t="str">
        <f>worksheet!Q163</f>
        <v xml:space="preserve"> </v>
      </c>
      <c r="E25" s="54" t="str">
        <f>worksheet!R163</f>
        <v>3rd 4th GAME 2vs3</v>
      </c>
      <c r="F25" s="54" t="str">
        <f>worksheet!S163</f>
        <v>5th 6th GAME 2vs3</v>
      </c>
      <c r="H25" s="58" t="s">
        <v>132</v>
      </c>
      <c r="I25" s="59">
        <f>COUNTIF(D19:D26,"*5*")</f>
        <v>3</v>
      </c>
      <c r="J25" s="59">
        <f>COUNTIF(E19:E26,"*5*")</f>
        <v>2</v>
      </c>
      <c r="K25" s="60"/>
    </row>
    <row r="26" spans="1:11" x14ac:dyDescent="0.2">
      <c r="A26" s="50" t="str">
        <f>worksheet!N164</f>
        <v>Saturday</v>
      </c>
      <c r="B26" s="52">
        <f>worksheet!O164</f>
        <v>0.54166666666666663</v>
      </c>
      <c r="C26" s="53">
        <f>worksheet!P164</f>
        <v>42637</v>
      </c>
      <c r="D26" s="54" t="str">
        <f>worksheet!Q164</f>
        <v xml:space="preserve"> </v>
      </c>
      <c r="E26" s="54" t="str">
        <f>worksheet!R164</f>
        <v xml:space="preserve"> </v>
      </c>
      <c r="F26" s="54" t="str">
        <f>worksheet!S164</f>
        <v xml:space="preserve"> </v>
      </c>
      <c r="H26" s="61"/>
      <c r="I26" s="62"/>
      <c r="J26" s="62"/>
      <c r="K26" s="63"/>
    </row>
    <row r="27" spans="1:11" x14ac:dyDescent="0.2">
      <c r="A27" s="50"/>
      <c r="B27" s="52"/>
      <c r="C27" s="53"/>
    </row>
    <row r="28" spans="1:11" x14ac:dyDescent="0.2">
      <c r="A28" s="50" t="str">
        <f>worksheet!N166</f>
        <v>Monday</v>
      </c>
      <c r="B28" s="52">
        <f>worksheet!O166</f>
        <v>0.75</v>
      </c>
      <c r="C28" s="53">
        <f>worksheet!P166</f>
        <v>42639</v>
      </c>
      <c r="D28" s="54" t="str">
        <f>worksheet!Q166</f>
        <v>1st 2nd GAME 3vs5</v>
      </c>
      <c r="E28" s="54" t="str">
        <f>worksheet!R166</f>
        <v>3rd 4th GAME 1vs4</v>
      </c>
      <c r="F28" s="54" t="str">
        <f>worksheet!S166</f>
        <v>5th 6th GAME 1vs4</v>
      </c>
      <c r="H28" s="89" t="s">
        <v>136</v>
      </c>
      <c r="I28" s="90"/>
      <c r="J28" s="90"/>
      <c r="K28" s="91"/>
    </row>
    <row r="29" spans="1:11" x14ac:dyDescent="0.2">
      <c r="A29" s="50" t="str">
        <f>worksheet!N167</f>
        <v>Tuesday</v>
      </c>
      <c r="B29" s="52">
        <f>worksheet!O167</f>
        <v>0.75</v>
      </c>
      <c r="C29" s="53">
        <f>worksheet!P167</f>
        <v>42640</v>
      </c>
      <c r="D29" s="54" t="str">
        <f>worksheet!Q167</f>
        <v>1st 2nd GAME 1vs2</v>
      </c>
      <c r="E29" s="54"/>
      <c r="F29" s="54"/>
      <c r="H29" s="58" t="s">
        <v>124</v>
      </c>
      <c r="I29" s="59" t="s">
        <v>125</v>
      </c>
      <c r="J29" s="59" t="s">
        <v>126</v>
      </c>
      <c r="K29" s="60" t="s">
        <v>127</v>
      </c>
    </row>
    <row r="30" spans="1:11" x14ac:dyDescent="0.2">
      <c r="A30" s="50" t="str">
        <f>worksheet!N169</f>
        <v>Thursday</v>
      </c>
      <c r="B30" s="52">
        <f>worksheet!O169</f>
        <v>0.75</v>
      </c>
      <c r="C30" s="53">
        <f>worksheet!P169</f>
        <v>42642</v>
      </c>
      <c r="D30" s="54" t="str">
        <f>worksheet!Q169</f>
        <v>1st 2nd GAME 4vs5</v>
      </c>
      <c r="E30" s="54"/>
      <c r="F30" s="54"/>
      <c r="H30" s="58" t="s">
        <v>128</v>
      </c>
      <c r="I30" s="59">
        <f>COUNTIF(D28:D35,"*1*")</f>
        <v>5</v>
      </c>
      <c r="J30" s="59">
        <f>COUNTIF(E28:E35,"*1*")</f>
        <v>2</v>
      </c>
      <c r="K30" s="60">
        <f>COUNTIF(F28:F35,"*1*")</f>
        <v>3</v>
      </c>
    </row>
    <row r="31" spans="1:11" x14ac:dyDescent="0.2">
      <c r="A31" s="50" t="str">
        <f>worksheet!N170</f>
        <v>Saturday</v>
      </c>
      <c r="B31" s="52">
        <f>worksheet!O170</f>
        <v>0.375</v>
      </c>
      <c r="C31" s="53">
        <f>worksheet!P170</f>
        <v>42644</v>
      </c>
      <c r="D31" s="54" t="str">
        <f>worksheet!Q170</f>
        <v>1st 2nd GAME 1vs4</v>
      </c>
      <c r="E31" s="54" t="str">
        <f>worksheet!R170</f>
        <v>3rd 4th GAME 1vs3</v>
      </c>
      <c r="F31" s="54" t="str">
        <f>worksheet!S170</f>
        <v>5th 6th GAME 3vs4</v>
      </c>
      <c r="H31" s="58" t="s">
        <v>129</v>
      </c>
      <c r="I31" s="59">
        <f>COUNTIF(D28:D35,"*2*")</f>
        <v>5</v>
      </c>
      <c r="J31" s="59">
        <f>COUNTIF(E28:E35,"*2*")</f>
        <v>2</v>
      </c>
      <c r="K31" s="60">
        <f>COUNTIF(F28:F35,"*2*")</f>
        <v>2</v>
      </c>
    </row>
    <row r="32" spans="1:11" x14ac:dyDescent="0.2">
      <c r="A32" s="50" t="str">
        <f>worksheet!N171</f>
        <v>Saturday</v>
      </c>
      <c r="B32" s="52">
        <f>worksheet!O171</f>
        <v>0.41666666666666669</v>
      </c>
      <c r="C32" s="53">
        <f>worksheet!P171</f>
        <v>42644</v>
      </c>
      <c r="D32" s="54" t="str">
        <f>worksheet!Q171</f>
        <v>1st 2nd GAME 2vs3</v>
      </c>
      <c r="E32" s="54" t="str">
        <f>worksheet!R171</f>
        <v>3rd 4th GAME 3vs5</v>
      </c>
      <c r="F32" s="54" t="str">
        <f>worksheet!S171</f>
        <v>5th 6th GAME 2vs4</v>
      </c>
      <c r="H32" s="58" t="s">
        <v>130</v>
      </c>
      <c r="I32" s="59">
        <f>COUNTIF(D28:D35,"*3*")</f>
        <v>2</v>
      </c>
      <c r="J32" s="59">
        <f>COUNTIF(E28:E35,"*3*")</f>
        <v>5</v>
      </c>
      <c r="K32" s="60">
        <f>COUNTIF(F28:F35,"*3*")</f>
        <v>2</v>
      </c>
    </row>
    <row r="33" spans="1:11" x14ac:dyDescent="0.2">
      <c r="A33" s="50" t="str">
        <f>worksheet!N172</f>
        <v>Saturday</v>
      </c>
      <c r="B33" s="52">
        <f>worksheet!O172</f>
        <v>0.45833333333333331</v>
      </c>
      <c r="C33" s="53">
        <f>worksheet!P172</f>
        <v>42644</v>
      </c>
      <c r="D33" s="54" t="str">
        <f>worksheet!Q172</f>
        <v xml:space="preserve"> </v>
      </c>
      <c r="E33" s="54" t="str">
        <f>worksheet!R172</f>
        <v>3rd 4th GAME 2vs5</v>
      </c>
      <c r="F33" s="54" t="str">
        <f>worksheet!S172</f>
        <v>5th 6th GAME 1vs3</v>
      </c>
      <c r="H33" s="58" t="s">
        <v>131</v>
      </c>
      <c r="I33" s="59">
        <f>COUNTIF(D28:D35,"*4*")</f>
        <v>2</v>
      </c>
      <c r="J33" s="59">
        <f>COUNTIF(E28:E35,"*4*")</f>
        <v>5</v>
      </c>
      <c r="K33" s="60">
        <f>COUNTIF(F28:F35,"*4*")</f>
        <v>3</v>
      </c>
    </row>
    <row r="34" spans="1:11" x14ac:dyDescent="0.2">
      <c r="A34" s="50" t="str">
        <f>worksheet!N173</f>
        <v>Saturday</v>
      </c>
      <c r="B34" s="52">
        <f>worksheet!O173</f>
        <v>0.5</v>
      </c>
      <c r="C34" s="53">
        <f>worksheet!P173</f>
        <v>42644</v>
      </c>
      <c r="D34" s="54" t="str">
        <f>worksheet!Q173</f>
        <v xml:space="preserve"> </v>
      </c>
      <c r="E34" s="54" t="str">
        <f>worksheet!R173</f>
        <v>3rd 4th GAME 2vs4</v>
      </c>
      <c r="F34" s="54" t="str">
        <f>worksheet!S173</f>
        <v>5th 6th GAME 1vs2</v>
      </c>
      <c r="H34" s="58" t="s">
        <v>132</v>
      </c>
      <c r="I34" s="59">
        <f>COUNTIF(D28:D35,"*5*")</f>
        <v>2</v>
      </c>
      <c r="J34" s="59">
        <f>COUNTIF(E28:E35,"*5*")</f>
        <v>2</v>
      </c>
      <c r="K34" s="60"/>
    </row>
    <row r="35" spans="1:11" x14ac:dyDescent="0.2">
      <c r="A35" s="50" t="str">
        <f>worksheet!N174</f>
        <v>Saturday</v>
      </c>
      <c r="B35" s="52">
        <f>worksheet!O174</f>
        <v>0.54166666666666663</v>
      </c>
      <c r="C35" s="53">
        <f>worksheet!P174</f>
        <v>42644</v>
      </c>
      <c r="D35" s="54" t="str">
        <f>worksheet!Q174</f>
        <v xml:space="preserve"> </v>
      </c>
      <c r="E35" s="54" t="str">
        <f>worksheet!R174</f>
        <v xml:space="preserve"> </v>
      </c>
      <c r="F35" s="54" t="str">
        <f>worksheet!S174</f>
        <v xml:space="preserve"> </v>
      </c>
      <c r="H35" s="61"/>
      <c r="I35" s="62"/>
      <c r="J35" s="62"/>
      <c r="K35" s="63"/>
    </row>
    <row r="36" spans="1:11" x14ac:dyDescent="0.2">
      <c r="A36" s="50"/>
      <c r="B36" s="52"/>
      <c r="C36" s="53"/>
    </row>
    <row r="37" spans="1:11" x14ac:dyDescent="0.2">
      <c r="A37" s="50" t="str">
        <f>worksheet!N176</f>
        <v>Monday</v>
      </c>
      <c r="B37" s="52">
        <f>worksheet!O176</f>
        <v>0.72916666666666663</v>
      </c>
      <c r="C37" s="53">
        <f>worksheet!P176</f>
        <v>42646</v>
      </c>
      <c r="D37" s="54" t="str">
        <f>worksheet!Q176</f>
        <v>1st 2nd GAME 4vs5</v>
      </c>
      <c r="E37" s="54" t="str">
        <f>worksheet!R176</f>
        <v>3rd 4th GAME 1vs4</v>
      </c>
      <c r="F37" s="54" t="str">
        <f>worksheet!S176</f>
        <v>5th 6th GAME 3vs4</v>
      </c>
      <c r="H37" s="89" t="s">
        <v>137</v>
      </c>
      <c r="I37" s="90"/>
      <c r="J37" s="90"/>
      <c r="K37" s="91"/>
    </row>
    <row r="38" spans="1:11" x14ac:dyDescent="0.2">
      <c r="A38" s="50" t="str">
        <f>worksheet!N177</f>
        <v>Tuesday</v>
      </c>
      <c r="B38" s="52">
        <f>worksheet!O177</f>
        <v>0.72916666666666663</v>
      </c>
      <c r="C38" s="53">
        <f>worksheet!P177</f>
        <v>42647</v>
      </c>
      <c r="D38" s="54" t="str">
        <f>worksheet!Q177</f>
        <v>1st 2nd GAME 1vs3</v>
      </c>
      <c r="E38" s="54"/>
      <c r="F38" s="54"/>
      <c r="H38" s="58" t="s">
        <v>124</v>
      </c>
      <c r="I38" s="59" t="s">
        <v>125</v>
      </c>
      <c r="J38" s="59" t="s">
        <v>126</v>
      </c>
      <c r="K38" s="60" t="s">
        <v>127</v>
      </c>
    </row>
    <row r="39" spans="1:11" x14ac:dyDescent="0.2">
      <c r="A39" s="50" t="str">
        <f>worksheet!N179</f>
        <v>Thursday</v>
      </c>
      <c r="B39" s="52">
        <f>worksheet!O179</f>
        <v>0.72916666666666663</v>
      </c>
      <c r="C39" s="53">
        <f>worksheet!P179</f>
        <v>42649</v>
      </c>
      <c r="D39" s="54" t="str">
        <f>worksheet!Q179</f>
        <v>1st 2nd GAME 2vs4</v>
      </c>
      <c r="E39" s="54"/>
      <c r="F39" s="54"/>
      <c r="H39" s="58" t="s">
        <v>128</v>
      </c>
      <c r="I39" s="59">
        <f>COUNTIF(D37:D44,"*1*")</f>
        <v>5</v>
      </c>
      <c r="J39" s="59">
        <f>COUNTIF(E37:E44,"*1*")</f>
        <v>3</v>
      </c>
      <c r="K39" s="60">
        <f>COUNTIF(F37:F44,"*1*")</f>
        <v>2</v>
      </c>
    </row>
    <row r="40" spans="1:11" x14ac:dyDescent="0.2">
      <c r="A40" s="50" t="str">
        <f>worksheet!N180</f>
        <v>Saturday</v>
      </c>
      <c r="B40" s="52">
        <f>worksheet!O180</f>
        <v>0.375</v>
      </c>
      <c r="C40" s="53">
        <f>worksheet!P180</f>
        <v>42651</v>
      </c>
      <c r="D40" s="54" t="str">
        <f>worksheet!Q180</f>
        <v>1st 2nd GAME 1vs2</v>
      </c>
      <c r="E40" s="54" t="str">
        <f>worksheet!R180</f>
        <v>3rd 4th GAME 1vs3</v>
      </c>
      <c r="F40" s="54" t="str">
        <f>worksheet!S180</f>
        <v>5th 6th GAME 1vs3</v>
      </c>
      <c r="H40" s="58" t="s">
        <v>129</v>
      </c>
      <c r="I40" s="59">
        <f>COUNTIF(D37:D44,"*2*")</f>
        <v>5</v>
      </c>
      <c r="J40" s="59">
        <f>COUNTIF(E37:E44,"*2*")</f>
        <v>2</v>
      </c>
      <c r="K40" s="60">
        <f>COUNTIF(F37:F44,"*2*")</f>
        <v>2</v>
      </c>
    </row>
    <row r="41" spans="1:11" x14ac:dyDescent="0.2">
      <c r="A41" s="50" t="str">
        <f>worksheet!N181</f>
        <v>Saturday</v>
      </c>
      <c r="B41" s="52">
        <f>worksheet!O181</f>
        <v>0.41666666666666669</v>
      </c>
      <c r="C41" s="53">
        <f>worksheet!P181</f>
        <v>42651</v>
      </c>
      <c r="D41" s="54" t="str">
        <f>worksheet!Q181</f>
        <v>1st 2nd GAME 3vs5</v>
      </c>
      <c r="E41" s="54" t="str">
        <f>worksheet!R181</f>
        <v>3rd 4th GAME 1vs5</v>
      </c>
      <c r="F41" s="54" t="str">
        <f>worksheet!S181</f>
        <v>5th 6th GAME 2vs3</v>
      </c>
      <c r="H41" s="58" t="s">
        <v>130</v>
      </c>
      <c r="I41" s="59">
        <f>COUNTIF(D37:D44,"*3*")</f>
        <v>2</v>
      </c>
      <c r="J41" s="59">
        <f>COUNTIF(E37:E44,"*3*")</f>
        <v>5</v>
      </c>
      <c r="K41" s="60">
        <f>COUNTIF(F37:F44,"*3*")</f>
        <v>3</v>
      </c>
    </row>
    <row r="42" spans="1:11" x14ac:dyDescent="0.2">
      <c r="A42" s="50" t="str">
        <f>worksheet!N182</f>
        <v>Saturday</v>
      </c>
      <c r="B42" s="52">
        <f>worksheet!O182</f>
        <v>0.45833333333333331</v>
      </c>
      <c r="C42" s="53">
        <f>worksheet!P182</f>
        <v>42651</v>
      </c>
      <c r="D42" s="54" t="str">
        <f>worksheet!Q182</f>
        <v xml:space="preserve"> </v>
      </c>
      <c r="E42" s="54" t="str">
        <f>worksheet!R182</f>
        <v>3rd 4th GAME 2vs4</v>
      </c>
      <c r="F42" s="54" t="str">
        <f>worksheet!S182</f>
        <v>5th 6th GAME 1vs4</v>
      </c>
      <c r="H42" s="58" t="s">
        <v>131</v>
      </c>
      <c r="I42" s="59">
        <f>COUNTIF(D37:D44,"*4*")</f>
        <v>2</v>
      </c>
      <c r="J42" s="59">
        <f>COUNTIF(E37:E44,"*4*")</f>
        <v>5</v>
      </c>
      <c r="K42" s="60">
        <f>COUNTIF(F37:F44,"*4*")</f>
        <v>3</v>
      </c>
    </row>
    <row r="43" spans="1:11" x14ac:dyDescent="0.2">
      <c r="A43" s="50" t="str">
        <f>worksheet!N183</f>
        <v>Saturday</v>
      </c>
      <c r="B43" s="52">
        <f>worksheet!O183</f>
        <v>0.5</v>
      </c>
      <c r="C43" s="53">
        <f>worksheet!P183</f>
        <v>42651</v>
      </c>
      <c r="D43" s="54" t="str">
        <f>worksheet!Q183</f>
        <v xml:space="preserve"> </v>
      </c>
      <c r="E43" s="54" t="str">
        <f>worksheet!R183</f>
        <v>3rd 4th GAME 2vs5</v>
      </c>
      <c r="F43" s="54" t="str">
        <f>worksheet!S183</f>
        <v>5th 6th GAME 2vs4</v>
      </c>
      <c r="H43" s="58" t="s">
        <v>132</v>
      </c>
      <c r="I43" s="59">
        <f>COUNTIF(D37:D44,"*5*")</f>
        <v>2</v>
      </c>
      <c r="J43" s="59">
        <f>COUNTIF(E37:E44,"*5*")</f>
        <v>2</v>
      </c>
      <c r="K43" s="60"/>
    </row>
    <row r="44" spans="1:11" x14ac:dyDescent="0.2">
      <c r="A44" s="50" t="str">
        <f>worksheet!N184</f>
        <v>Saturday</v>
      </c>
      <c r="B44" s="52">
        <f>worksheet!O184</f>
        <v>0.54166666666666663</v>
      </c>
      <c r="C44" s="53">
        <f>worksheet!P184</f>
        <v>42651</v>
      </c>
      <c r="D44" s="54" t="str">
        <f>worksheet!Q184</f>
        <v xml:space="preserve"> </v>
      </c>
      <c r="E44" s="54" t="str">
        <f>worksheet!R184</f>
        <v xml:space="preserve"> </v>
      </c>
      <c r="F44" s="54" t="str">
        <f>worksheet!S184</f>
        <v xml:space="preserve"> </v>
      </c>
      <c r="H44" s="61"/>
      <c r="I44" s="62"/>
      <c r="J44" s="62"/>
      <c r="K44" s="63"/>
    </row>
    <row r="45" spans="1:11" x14ac:dyDescent="0.2">
      <c r="A45" s="50"/>
      <c r="B45" s="52"/>
      <c r="C45" s="53"/>
    </row>
    <row r="46" spans="1:11" x14ac:dyDescent="0.2">
      <c r="A46" s="50" t="str">
        <f>worksheet!N186</f>
        <v>Monday</v>
      </c>
      <c r="B46" s="52">
        <f>worksheet!O186</f>
        <v>0.72916666666666663</v>
      </c>
      <c r="C46" s="53">
        <f>worksheet!P186</f>
        <v>42653</v>
      </c>
      <c r="D46" s="54" t="str">
        <f>worksheet!Q186</f>
        <v>1st 2nd GAME 1vs5</v>
      </c>
      <c r="E46" s="54" t="str">
        <f>worksheet!R186</f>
        <v xml:space="preserve"> </v>
      </c>
      <c r="F46" s="54" t="str">
        <f>worksheet!S186</f>
        <v xml:space="preserve"> </v>
      </c>
      <c r="H46" s="89" t="s">
        <v>138</v>
      </c>
      <c r="I46" s="90"/>
      <c r="J46" s="90"/>
      <c r="K46" s="91"/>
    </row>
    <row r="47" spans="1:11" x14ac:dyDescent="0.2">
      <c r="A47" s="50" t="str">
        <f>worksheet!N187</f>
        <v>Tuesday</v>
      </c>
      <c r="B47" s="52">
        <f>worksheet!O187</f>
        <v>0.72916666666666663</v>
      </c>
      <c r="C47" s="53">
        <f>worksheet!P187</f>
        <v>42654</v>
      </c>
      <c r="D47" s="54" t="str">
        <f>worksheet!Q187</f>
        <v>1st 2nd GAME 2vs4</v>
      </c>
      <c r="E47" s="54" t="str">
        <f>worksheet!R187</f>
        <v xml:space="preserve"> </v>
      </c>
      <c r="F47" s="54" t="str">
        <f>worksheet!S187</f>
        <v xml:space="preserve"> </v>
      </c>
      <c r="H47" s="58" t="s">
        <v>124</v>
      </c>
      <c r="I47" s="59" t="s">
        <v>125</v>
      </c>
      <c r="J47" s="59" t="s">
        <v>126</v>
      </c>
      <c r="K47" s="60" t="s">
        <v>127</v>
      </c>
    </row>
    <row r="48" spans="1:11" x14ac:dyDescent="0.2">
      <c r="A48" s="50" t="str">
        <f>worksheet!N189</f>
        <v>Thursday</v>
      </c>
      <c r="B48" s="52">
        <f>worksheet!O189</f>
        <v>0.72916666666666663</v>
      </c>
      <c r="C48" s="53">
        <f>worksheet!P189</f>
        <v>42656</v>
      </c>
      <c r="D48" s="54" t="str">
        <f>worksheet!Q189</f>
        <v>1st 2nd GAME 3vs4</v>
      </c>
      <c r="E48" s="54" t="str">
        <f>worksheet!R189</f>
        <v xml:space="preserve"> </v>
      </c>
      <c r="F48" s="54" t="str">
        <f>worksheet!S189</f>
        <v xml:space="preserve"> </v>
      </c>
      <c r="H48" s="58" t="s">
        <v>128</v>
      </c>
      <c r="I48" s="59">
        <f>COUNTIF(D46:D53,"*1*")</f>
        <v>5</v>
      </c>
      <c r="J48" s="59">
        <f>COUNTIF(E46:E53,"*1*")</f>
        <v>0</v>
      </c>
      <c r="K48" s="60">
        <f>COUNTIF(F46:F53,"*1*")</f>
        <v>0</v>
      </c>
    </row>
    <row r="49" spans="1:11" x14ac:dyDescent="0.2">
      <c r="A49" s="50" t="str">
        <f>worksheet!N190</f>
        <v>Saturday</v>
      </c>
      <c r="B49" s="52">
        <f>worksheet!O190</f>
        <v>0.375</v>
      </c>
      <c r="C49" s="53">
        <f>worksheet!P190</f>
        <v>42658</v>
      </c>
      <c r="D49" s="54" t="str">
        <f>worksheet!Q190</f>
        <v>1st 2nd GAME 2vs5</v>
      </c>
      <c r="E49" s="54" t="str">
        <f>worksheet!R190</f>
        <v xml:space="preserve"> </v>
      </c>
      <c r="F49" s="54" t="str">
        <f>worksheet!S190</f>
        <v xml:space="preserve"> </v>
      </c>
      <c r="H49" s="58" t="s">
        <v>129</v>
      </c>
      <c r="I49" s="59">
        <f>COUNTIF(D46:D53,"*2*")</f>
        <v>5</v>
      </c>
      <c r="J49" s="59">
        <f>COUNTIF(E46:E53,"*2*")</f>
        <v>0</v>
      </c>
      <c r="K49" s="60">
        <f>COUNTIF(F46:F53,"*2*")</f>
        <v>0</v>
      </c>
    </row>
    <row r="50" spans="1:11" x14ac:dyDescent="0.2">
      <c r="A50" s="50" t="str">
        <f>worksheet!N191</f>
        <v>Saturday</v>
      </c>
      <c r="B50" s="52">
        <f>worksheet!O191</f>
        <v>0.41666666666666669</v>
      </c>
      <c r="C50" s="53">
        <f>worksheet!P191</f>
        <v>42658</v>
      </c>
      <c r="D50" s="54" t="str">
        <f>worksheet!Q191</f>
        <v>1st 2nd GAME 1vs3</v>
      </c>
      <c r="E50" s="54" t="str">
        <f>worksheet!R191</f>
        <v xml:space="preserve"> </v>
      </c>
      <c r="F50" s="54" t="str">
        <f>worksheet!S191</f>
        <v xml:space="preserve"> </v>
      </c>
      <c r="H50" s="58" t="s">
        <v>130</v>
      </c>
      <c r="I50" s="59">
        <f>COUNTIF(D46:D53,"*3*")</f>
        <v>2</v>
      </c>
      <c r="J50" s="59">
        <f>COUNTIF(E46:E53,"*3*")</f>
        <v>0</v>
      </c>
      <c r="K50" s="60">
        <f>COUNTIF(F46:F53,"*3*")</f>
        <v>0</v>
      </c>
    </row>
    <row r="51" spans="1:11" x14ac:dyDescent="0.2">
      <c r="A51" s="50" t="str">
        <f>worksheet!N192</f>
        <v>Saturday</v>
      </c>
      <c r="B51" s="52">
        <f>worksheet!O192</f>
        <v>0.45833333333333331</v>
      </c>
      <c r="C51" s="53">
        <f>worksheet!P192</f>
        <v>42658</v>
      </c>
      <c r="D51" s="54" t="str">
        <f>worksheet!Q192</f>
        <v xml:space="preserve"> </v>
      </c>
      <c r="E51" s="54" t="str">
        <f>worksheet!R192</f>
        <v xml:space="preserve"> </v>
      </c>
      <c r="F51" s="54" t="str">
        <f>worksheet!S192</f>
        <v xml:space="preserve"> </v>
      </c>
      <c r="H51" s="58" t="s">
        <v>131</v>
      </c>
      <c r="I51" s="59">
        <f>COUNTIF(D46:D53,"*4*")</f>
        <v>2</v>
      </c>
      <c r="J51" s="59">
        <f>COUNTIF(E46:E53,"*4*")</f>
        <v>0</v>
      </c>
      <c r="K51" s="60">
        <f>COUNTIF(F46:F53,"*4*")</f>
        <v>0</v>
      </c>
    </row>
    <row r="52" spans="1:11" x14ac:dyDescent="0.2">
      <c r="A52" s="50" t="str">
        <f>worksheet!N193</f>
        <v>Saturday</v>
      </c>
      <c r="B52" s="52">
        <f>worksheet!O193</f>
        <v>0.5</v>
      </c>
      <c r="C52" s="53">
        <f>worksheet!P193</f>
        <v>42658</v>
      </c>
      <c r="D52" s="54" t="str">
        <f>worksheet!Q193</f>
        <v xml:space="preserve"> </v>
      </c>
      <c r="E52" s="54" t="str">
        <f>worksheet!R193</f>
        <v xml:space="preserve"> </v>
      </c>
      <c r="F52" s="54" t="str">
        <f>worksheet!S193</f>
        <v xml:space="preserve"> </v>
      </c>
      <c r="H52" s="58" t="s">
        <v>132</v>
      </c>
      <c r="I52" s="59">
        <f>COUNTIF(D46:D53,"*5*")</f>
        <v>2</v>
      </c>
      <c r="J52" s="59">
        <f>COUNTIF(E46:E53,"*5*")</f>
        <v>0</v>
      </c>
      <c r="K52" s="60"/>
    </row>
    <row r="53" spans="1:11" x14ac:dyDescent="0.2">
      <c r="A53" s="50" t="str">
        <f>worksheet!N194</f>
        <v>Saturday</v>
      </c>
      <c r="B53" s="52">
        <f>worksheet!O194</f>
        <v>0.54166666666666663</v>
      </c>
      <c r="C53" s="53">
        <f>worksheet!P194</f>
        <v>42658</v>
      </c>
      <c r="D53" s="54" t="str">
        <f>worksheet!Q194</f>
        <v xml:space="preserve"> </v>
      </c>
      <c r="E53" s="54" t="str">
        <f>worksheet!R194</f>
        <v xml:space="preserve"> </v>
      </c>
      <c r="F53" s="54" t="str">
        <f>worksheet!S194</f>
        <v xml:space="preserve"> </v>
      </c>
      <c r="H53" s="61"/>
      <c r="I53" s="62"/>
      <c r="J53" s="62"/>
      <c r="K53" s="63"/>
    </row>
    <row r="55" spans="1:11" x14ac:dyDescent="0.2">
      <c r="H55" s="55" t="s">
        <v>139</v>
      </c>
      <c r="I55" s="56" t="s">
        <v>125</v>
      </c>
      <c r="J55" s="56" t="s">
        <v>126</v>
      </c>
      <c r="K55" s="57" t="s">
        <v>127</v>
      </c>
    </row>
    <row r="56" spans="1:11" x14ac:dyDescent="0.2">
      <c r="H56" s="58" t="s">
        <v>128</v>
      </c>
      <c r="I56" s="59">
        <f>I4+I12+I21+I30+I39+I48</f>
        <v>25</v>
      </c>
      <c r="J56" s="59">
        <f t="shared" ref="J56:K56" si="0">J4+J12+J21+J30+J39+J48</f>
        <v>10</v>
      </c>
      <c r="K56" s="60">
        <f t="shared" si="0"/>
        <v>12</v>
      </c>
    </row>
    <row r="57" spans="1:11" x14ac:dyDescent="0.2">
      <c r="H57" s="58" t="s">
        <v>129</v>
      </c>
      <c r="I57" s="59">
        <f>I5+I13+I22+I31+I40+I49</f>
        <v>25</v>
      </c>
      <c r="J57" s="59">
        <f t="shared" ref="J57:K59" si="1">J5+J13+J22+J31+J40+J49</f>
        <v>10</v>
      </c>
      <c r="K57" s="60">
        <f t="shared" si="1"/>
        <v>12</v>
      </c>
    </row>
    <row r="58" spans="1:11" x14ac:dyDescent="0.2">
      <c r="H58" s="58" t="s">
        <v>130</v>
      </c>
      <c r="I58" s="59">
        <f>I6+I14+I23+I32+I41+I50</f>
        <v>11</v>
      </c>
      <c r="J58" s="59">
        <f t="shared" si="1"/>
        <v>24</v>
      </c>
      <c r="K58" s="60">
        <f t="shared" si="1"/>
        <v>12</v>
      </c>
    </row>
    <row r="59" spans="1:11" x14ac:dyDescent="0.2">
      <c r="H59" s="58" t="s">
        <v>131</v>
      </c>
      <c r="I59" s="59">
        <f>I7+I15+I24+I33+I42+I51</f>
        <v>11</v>
      </c>
      <c r="J59" s="59">
        <f t="shared" si="1"/>
        <v>24</v>
      </c>
      <c r="K59" s="60">
        <f t="shared" si="1"/>
        <v>12</v>
      </c>
    </row>
    <row r="60" spans="1:11" x14ac:dyDescent="0.2">
      <c r="H60" s="61" t="s">
        <v>132</v>
      </c>
      <c r="I60" s="62">
        <f>I8+I16+I25+I34+I43+I52</f>
        <v>11</v>
      </c>
      <c r="J60" s="62">
        <f>J8+J16+J25+J34+J43+J52</f>
        <v>9</v>
      </c>
      <c r="K60" s="63"/>
    </row>
  </sheetData>
  <mergeCells count="6">
    <mergeCell ref="H46:K46"/>
    <mergeCell ref="H2:K2"/>
    <mergeCell ref="H10:K10"/>
    <mergeCell ref="H19:K19"/>
    <mergeCell ref="H28:K28"/>
    <mergeCell ref="H37:K37"/>
  </mergeCells>
  <pageMargins left="0.25" right="0.2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2"/>
  <sheetViews>
    <sheetView topLeftCell="K125" zoomScale="85" zoomScaleNormal="85" workbookViewId="0">
      <selection activeCell="V150" sqref="V150"/>
    </sheetView>
  </sheetViews>
  <sheetFormatPr defaultRowHeight="15" outlineLevelRow="1" outlineLevelCol="1" x14ac:dyDescent="0.25"/>
  <cols>
    <col min="1" max="1" width="9.140625" hidden="1" customWidth="1" outlineLevel="1"/>
    <col min="2" max="10" width="9.7109375" hidden="1" customWidth="1" outlineLevel="1"/>
    <col min="11" max="11" width="9.7109375" customWidth="1" collapsed="1"/>
    <col min="12" max="12" width="12.28515625" customWidth="1"/>
    <col min="13" max="13" width="1.7109375" customWidth="1"/>
    <col min="14" max="14" width="11.85546875" bestFit="1" customWidth="1"/>
    <col min="15" max="15" width="9.7109375" customWidth="1"/>
    <col min="16" max="16" width="11.42578125" bestFit="1" customWidth="1"/>
    <col min="17" max="20" width="19.140625" style="66" customWidth="1"/>
  </cols>
  <sheetData>
    <row r="1" spans="2:15" ht="15.75" hidden="1" outlineLevel="1" thickBot="1" x14ac:dyDescent="0.3">
      <c r="B1" t="s">
        <v>19</v>
      </c>
      <c r="E1" t="s">
        <v>118</v>
      </c>
      <c r="H1" t="s">
        <v>29</v>
      </c>
      <c r="M1" s="14"/>
    </row>
    <row r="2" spans="2:15" ht="120.75" hidden="1" outlineLevel="1" thickBot="1" x14ac:dyDescent="0.3">
      <c r="B2" t="s">
        <v>18</v>
      </c>
      <c r="C2" s="21" t="s">
        <v>34</v>
      </c>
      <c r="E2" t="s">
        <v>18</v>
      </c>
      <c r="F2" s="22" t="s">
        <v>44</v>
      </c>
      <c r="H2" t="s">
        <v>18</v>
      </c>
      <c r="I2" s="23" t="s">
        <v>54</v>
      </c>
      <c r="M2" s="1" t="s">
        <v>4</v>
      </c>
      <c r="N2" s="2" t="s">
        <v>5</v>
      </c>
      <c r="O2" s="2" t="s">
        <v>6</v>
      </c>
    </row>
    <row r="3" spans="2:15" ht="114.75" hidden="1" outlineLevel="1" thickBot="1" x14ac:dyDescent="0.3">
      <c r="B3" t="s">
        <v>20</v>
      </c>
      <c r="C3" s="21" t="s">
        <v>35</v>
      </c>
      <c r="E3" t="s">
        <v>20</v>
      </c>
      <c r="F3" s="22" t="s">
        <v>45</v>
      </c>
      <c r="H3" t="s">
        <v>20</v>
      </c>
      <c r="I3" s="23" t="s">
        <v>55</v>
      </c>
      <c r="M3" s="3" t="s">
        <v>7</v>
      </c>
      <c r="N3" s="4"/>
      <c r="O3" s="6" t="s">
        <v>17</v>
      </c>
    </row>
    <row r="4" spans="2:15" ht="50.25" hidden="1" outlineLevel="1" thickBot="1" x14ac:dyDescent="0.3">
      <c r="B4" t="s">
        <v>21</v>
      </c>
      <c r="C4" s="21" t="s">
        <v>36</v>
      </c>
      <c r="E4" t="s">
        <v>21</v>
      </c>
      <c r="F4" s="22" t="s">
        <v>46</v>
      </c>
      <c r="H4" t="s">
        <v>21</v>
      </c>
      <c r="I4" s="23" t="s">
        <v>56</v>
      </c>
      <c r="M4" s="3" t="s">
        <v>8</v>
      </c>
      <c r="N4" s="4">
        <v>1</v>
      </c>
      <c r="O4" s="4"/>
    </row>
    <row r="5" spans="2:15" ht="114.75" hidden="1" outlineLevel="1" thickBot="1" x14ac:dyDescent="0.3">
      <c r="B5" t="s">
        <v>22</v>
      </c>
      <c r="C5" s="21" t="s">
        <v>37</v>
      </c>
      <c r="E5" t="s">
        <v>22</v>
      </c>
      <c r="F5" s="22" t="s">
        <v>47</v>
      </c>
      <c r="H5" t="s">
        <v>23</v>
      </c>
      <c r="I5" s="23" t="s">
        <v>57</v>
      </c>
      <c r="M5" s="3" t="s">
        <v>9</v>
      </c>
      <c r="N5" s="4"/>
      <c r="O5" s="6" t="s">
        <v>17</v>
      </c>
    </row>
    <row r="6" spans="2:15" ht="50.25" hidden="1" outlineLevel="1" thickBot="1" x14ac:dyDescent="0.3">
      <c r="B6" t="s">
        <v>23</v>
      </c>
      <c r="C6" s="21" t="s">
        <v>38</v>
      </c>
      <c r="E6" t="s">
        <v>23</v>
      </c>
      <c r="F6" s="22" t="s">
        <v>48</v>
      </c>
      <c r="H6" t="s">
        <v>24</v>
      </c>
      <c r="I6" s="23" t="s">
        <v>58</v>
      </c>
      <c r="M6" s="3" t="s">
        <v>10</v>
      </c>
      <c r="N6" s="4">
        <v>1</v>
      </c>
      <c r="O6" s="4"/>
    </row>
    <row r="7" spans="2:15" ht="50.25" hidden="1" outlineLevel="1" thickBot="1" x14ac:dyDescent="0.3">
      <c r="B7" t="s">
        <v>24</v>
      </c>
      <c r="C7" s="21" t="s">
        <v>39</v>
      </c>
      <c r="E7" t="s">
        <v>24</v>
      </c>
      <c r="F7" s="22" t="s">
        <v>49</v>
      </c>
      <c r="H7" t="s">
        <v>26</v>
      </c>
      <c r="I7" s="23" t="s">
        <v>59</v>
      </c>
      <c r="M7" s="3" t="s">
        <v>11</v>
      </c>
      <c r="N7" s="4">
        <v>2</v>
      </c>
      <c r="O7" s="4"/>
    </row>
    <row r="8" spans="2:15" ht="114.75" hidden="1" outlineLevel="1" thickBot="1" x14ac:dyDescent="0.3">
      <c r="B8" t="s">
        <v>25</v>
      </c>
      <c r="C8" s="21" t="s">
        <v>40</v>
      </c>
      <c r="E8" t="s">
        <v>25</v>
      </c>
      <c r="F8" s="22" t="s">
        <v>50</v>
      </c>
      <c r="I8" s="44"/>
      <c r="M8" s="3" t="s">
        <v>12</v>
      </c>
      <c r="N8" s="4"/>
      <c r="O8" s="4" t="s">
        <v>13</v>
      </c>
    </row>
    <row r="9" spans="2:15" ht="50.25" hidden="1" outlineLevel="1" thickBot="1" x14ac:dyDescent="0.3">
      <c r="B9" t="s">
        <v>26</v>
      </c>
      <c r="C9" s="21" t="s">
        <v>41</v>
      </c>
      <c r="E9" t="s">
        <v>26</v>
      </c>
      <c r="F9" s="22" t="s">
        <v>51</v>
      </c>
      <c r="M9" s="3" t="s">
        <v>14</v>
      </c>
      <c r="N9" s="4">
        <v>3</v>
      </c>
      <c r="O9" s="4"/>
    </row>
    <row r="10" spans="2:15" ht="50.25" hidden="1" outlineLevel="1" thickBot="1" x14ac:dyDescent="0.3">
      <c r="B10" t="s">
        <v>27</v>
      </c>
      <c r="C10" s="21" t="s">
        <v>42</v>
      </c>
      <c r="E10" t="s">
        <v>27</v>
      </c>
      <c r="F10" s="22" t="s">
        <v>52</v>
      </c>
      <c r="M10" s="3" t="s">
        <v>15</v>
      </c>
      <c r="N10" s="4">
        <v>1</v>
      </c>
      <c r="O10" s="4"/>
    </row>
    <row r="11" spans="2:15" ht="50.25" hidden="1" outlineLevel="1" thickBot="1" x14ac:dyDescent="0.3">
      <c r="B11" t="s">
        <v>28</v>
      </c>
      <c r="C11" s="21" t="s">
        <v>43</v>
      </c>
      <c r="E11" t="s">
        <v>28</v>
      </c>
      <c r="F11" s="22" t="s">
        <v>53</v>
      </c>
      <c r="M11" s="3" t="s">
        <v>16</v>
      </c>
      <c r="N11" s="4">
        <v>1</v>
      </c>
      <c r="O11" s="4"/>
    </row>
    <row r="12" spans="2:15" hidden="1" outlineLevel="1" x14ac:dyDescent="0.25">
      <c r="C12" s="42"/>
      <c r="F12" s="43"/>
      <c r="M12" s="14"/>
    </row>
    <row r="13" spans="2:15" hidden="1" outlineLevel="1" x14ac:dyDescent="0.25">
      <c r="M13" s="14"/>
    </row>
    <row r="14" spans="2:15" ht="15.75" hidden="1" outlineLevel="1" thickBot="1" x14ac:dyDescent="0.3">
      <c r="B14">
        <f>8*5</f>
        <v>40</v>
      </c>
      <c r="F14">
        <f>10*5</f>
        <v>50</v>
      </c>
      <c r="J14">
        <f>12*4</f>
        <v>48</v>
      </c>
      <c r="M14" s="14">
        <f>SUM(B14,F14,J14)</f>
        <v>138</v>
      </c>
    </row>
    <row r="15" spans="2:15" hidden="1" outlineLevel="1" x14ac:dyDescent="0.25">
      <c r="B15" s="9" t="s">
        <v>19</v>
      </c>
      <c r="C15" s="10"/>
      <c r="D15" s="10"/>
      <c r="E15" s="11"/>
      <c r="F15" s="9" t="s">
        <v>60</v>
      </c>
      <c r="G15" s="10"/>
      <c r="H15" s="10"/>
      <c r="I15" s="11"/>
      <c r="J15" s="9" t="s">
        <v>29</v>
      </c>
      <c r="K15" s="10"/>
      <c r="L15" s="10"/>
      <c r="M15" s="14"/>
    </row>
    <row r="16" spans="2:15" hidden="1" outlineLevel="1" x14ac:dyDescent="0.25">
      <c r="B16" s="12" t="s">
        <v>0</v>
      </c>
      <c r="C16" s="13"/>
      <c r="D16" s="13"/>
      <c r="E16" s="14"/>
      <c r="F16" s="12" t="s">
        <v>1</v>
      </c>
      <c r="G16" s="13"/>
      <c r="H16" s="13"/>
      <c r="I16" s="14"/>
      <c r="J16" s="12" t="s">
        <v>2</v>
      </c>
      <c r="K16" s="13"/>
      <c r="L16" s="13"/>
      <c r="M16" s="14"/>
    </row>
    <row r="17" spans="1:16" hidden="1" outlineLevel="1" x14ac:dyDescent="0.25">
      <c r="B17" s="15" t="s">
        <v>30</v>
      </c>
      <c r="C17" s="16" t="s">
        <v>31</v>
      </c>
      <c r="D17" s="16" t="s">
        <v>32</v>
      </c>
      <c r="E17" s="17" t="s">
        <v>33</v>
      </c>
      <c r="F17" s="15" t="s">
        <v>30</v>
      </c>
      <c r="G17" s="16" t="s">
        <v>31</v>
      </c>
      <c r="H17" s="16" t="s">
        <v>32</v>
      </c>
      <c r="I17" s="17" t="s">
        <v>33</v>
      </c>
      <c r="J17" s="15" t="s">
        <v>30</v>
      </c>
      <c r="K17" s="16" t="s">
        <v>31</v>
      </c>
      <c r="L17" s="16" t="s">
        <v>32</v>
      </c>
      <c r="M17" s="17"/>
      <c r="N17" s="8"/>
      <c r="O17" s="8"/>
      <c r="P17" s="8"/>
    </row>
    <row r="18" spans="1:16" hidden="1" outlineLevel="1" x14ac:dyDescent="0.25">
      <c r="A18" s="7">
        <v>0.33333333333333331</v>
      </c>
      <c r="B18" s="15"/>
      <c r="C18" s="16"/>
      <c r="D18" s="16"/>
      <c r="E18" s="17"/>
      <c r="F18" s="15"/>
      <c r="G18" s="16"/>
      <c r="H18" s="16"/>
      <c r="I18" s="17"/>
      <c r="J18" s="15"/>
      <c r="K18" s="16"/>
      <c r="L18" s="16"/>
      <c r="M18" s="17"/>
      <c r="N18" s="8"/>
      <c r="O18" s="8"/>
      <c r="P18" s="8"/>
    </row>
    <row r="19" spans="1:16" hidden="1" outlineLevel="1" x14ac:dyDescent="0.25">
      <c r="A19" s="7">
        <v>0.375</v>
      </c>
      <c r="B19" s="15"/>
      <c r="C19" s="16"/>
      <c r="D19" s="16"/>
      <c r="E19" s="17" t="s">
        <v>18</v>
      </c>
      <c r="F19" s="15"/>
      <c r="G19" s="16"/>
      <c r="H19" s="16"/>
      <c r="I19" s="17" t="s">
        <v>18</v>
      </c>
      <c r="J19" s="15"/>
      <c r="K19" s="16"/>
      <c r="L19" s="16"/>
      <c r="M19" s="17"/>
      <c r="N19" s="8"/>
      <c r="O19" s="8"/>
      <c r="P19" s="8"/>
    </row>
    <row r="20" spans="1:16" hidden="1" outlineLevel="1" x14ac:dyDescent="0.25">
      <c r="A20" s="7">
        <v>0.41666666666666669</v>
      </c>
      <c r="B20" s="15"/>
      <c r="C20" s="16"/>
      <c r="D20" s="16"/>
      <c r="E20" s="17" t="s">
        <v>26</v>
      </c>
      <c r="F20" s="15"/>
      <c r="G20" s="16"/>
      <c r="H20" s="16"/>
      <c r="I20" s="17" t="s">
        <v>26</v>
      </c>
      <c r="J20" s="15"/>
      <c r="K20" s="16"/>
      <c r="L20" s="16"/>
      <c r="M20" s="17"/>
      <c r="N20" s="8"/>
      <c r="O20" s="8"/>
      <c r="P20" s="8"/>
    </row>
    <row r="21" spans="1:16" hidden="1" outlineLevel="1" x14ac:dyDescent="0.25">
      <c r="A21" s="7">
        <v>0.45833333333333331</v>
      </c>
      <c r="B21" s="15"/>
      <c r="C21" s="16"/>
      <c r="D21" s="16"/>
      <c r="E21" s="17" t="s">
        <v>28</v>
      </c>
      <c r="F21" s="15"/>
      <c r="G21" s="16"/>
      <c r="H21" s="16"/>
      <c r="I21" s="17" t="s">
        <v>28</v>
      </c>
      <c r="J21" s="15"/>
      <c r="K21" s="16"/>
      <c r="L21" s="16"/>
      <c r="M21" s="17"/>
      <c r="N21" s="8"/>
      <c r="O21" s="8"/>
      <c r="P21" s="8"/>
    </row>
    <row r="22" spans="1:16" hidden="1" outlineLevel="1" x14ac:dyDescent="0.25">
      <c r="A22" s="7">
        <v>0.75</v>
      </c>
      <c r="B22" s="15"/>
      <c r="C22" s="16"/>
      <c r="D22" s="16"/>
      <c r="E22" s="17"/>
      <c r="F22" s="15"/>
      <c r="G22" s="16"/>
      <c r="H22" s="16"/>
      <c r="I22" s="17"/>
      <c r="J22" s="15"/>
      <c r="K22" s="16"/>
      <c r="L22" s="16"/>
      <c r="M22" s="17"/>
      <c r="N22" s="8"/>
      <c r="O22" s="8"/>
      <c r="P22" s="8"/>
    </row>
    <row r="23" spans="1:16" ht="15.75" hidden="1" outlineLevel="1" thickBot="1" x14ac:dyDescent="0.3">
      <c r="B23" s="18"/>
      <c r="C23" s="19"/>
      <c r="D23" s="19"/>
      <c r="E23" s="20"/>
      <c r="F23" s="18"/>
      <c r="G23" s="19"/>
      <c r="H23" s="19"/>
      <c r="I23" s="20"/>
      <c r="J23" s="18"/>
      <c r="K23" s="19"/>
      <c r="L23" s="19"/>
      <c r="M23" s="14"/>
    </row>
    <row r="24" spans="1:16" hidden="1" outlineLevel="1" x14ac:dyDescent="0.25">
      <c r="M24" s="14"/>
    </row>
    <row r="25" spans="1:16" hidden="1" outlineLevel="1" x14ac:dyDescent="0.25">
      <c r="D25" s="8" t="s">
        <v>0</v>
      </c>
      <c r="E25" s="8" t="s">
        <v>1</v>
      </c>
      <c r="F25" s="8" t="s">
        <v>2</v>
      </c>
      <c r="G25" s="8" t="s">
        <v>3</v>
      </c>
      <c r="M25" s="14"/>
    </row>
    <row r="26" spans="1:16" hidden="1" outlineLevel="1" x14ac:dyDescent="0.25">
      <c r="A26" t="s">
        <v>61</v>
      </c>
      <c r="B26" s="7">
        <v>0.375</v>
      </c>
      <c r="C26" s="5">
        <v>42623</v>
      </c>
      <c r="D26" s="8">
        <v>1</v>
      </c>
      <c r="E26" s="8">
        <v>21</v>
      </c>
      <c r="F26" s="8">
        <v>46</v>
      </c>
      <c r="G26" s="8"/>
      <c r="M26" s="14"/>
    </row>
    <row r="27" spans="1:16" hidden="1" outlineLevel="1" x14ac:dyDescent="0.25">
      <c r="A27" t="s">
        <v>61</v>
      </c>
      <c r="B27" s="7">
        <v>0.41666666666666669</v>
      </c>
      <c r="C27" s="5">
        <v>42623</v>
      </c>
      <c r="D27" s="8">
        <v>3</v>
      </c>
      <c r="E27" s="8">
        <v>22</v>
      </c>
      <c r="F27" s="8">
        <v>47</v>
      </c>
      <c r="G27" s="8"/>
      <c r="M27" s="14"/>
    </row>
    <row r="28" spans="1:16" hidden="1" outlineLevel="1" x14ac:dyDescent="0.25">
      <c r="A28" t="s">
        <v>61</v>
      </c>
      <c r="B28" s="7">
        <v>0.45833333333333331</v>
      </c>
      <c r="C28" s="5">
        <v>42623</v>
      </c>
      <c r="D28" s="8"/>
      <c r="E28" s="8">
        <v>23</v>
      </c>
      <c r="F28" s="8">
        <v>49</v>
      </c>
      <c r="G28" s="8"/>
      <c r="M28" s="14"/>
    </row>
    <row r="29" spans="1:16" hidden="1" outlineLevel="1" x14ac:dyDescent="0.25">
      <c r="A29" t="s">
        <v>61</v>
      </c>
      <c r="B29" s="7">
        <v>0.5</v>
      </c>
      <c r="C29" s="5">
        <v>42623</v>
      </c>
      <c r="D29" s="8"/>
      <c r="E29" s="8">
        <v>24</v>
      </c>
      <c r="F29" s="8">
        <v>48</v>
      </c>
      <c r="G29" s="8"/>
      <c r="M29" s="14"/>
    </row>
    <row r="30" spans="1:16" hidden="1" outlineLevel="1" x14ac:dyDescent="0.25">
      <c r="A30" t="str">
        <f>A29</f>
        <v>Saturday</v>
      </c>
      <c r="B30" s="7">
        <v>0.54166666666666663</v>
      </c>
      <c r="C30" s="5">
        <f>C29</f>
        <v>42623</v>
      </c>
      <c r="D30" s="8"/>
      <c r="E30" s="8"/>
      <c r="F30" s="8"/>
      <c r="G30" s="8"/>
      <c r="M30" s="14"/>
    </row>
    <row r="31" spans="1:16" hidden="1" outlineLevel="1" x14ac:dyDescent="0.25">
      <c r="B31" s="7"/>
      <c r="C31" s="5"/>
      <c r="D31" s="8"/>
      <c r="E31" s="8"/>
      <c r="F31" s="8"/>
      <c r="G31" s="8"/>
      <c r="M31" s="14"/>
    </row>
    <row r="32" spans="1:16" hidden="1" outlineLevel="1" x14ac:dyDescent="0.25">
      <c r="A32" t="s">
        <v>62</v>
      </c>
      <c r="B32" s="7">
        <v>0.75</v>
      </c>
      <c r="C32" s="5">
        <v>42625</v>
      </c>
      <c r="D32" s="8">
        <v>4</v>
      </c>
      <c r="E32" s="8">
        <v>33</v>
      </c>
      <c r="F32" s="8">
        <v>53</v>
      </c>
      <c r="G32" s="8"/>
      <c r="M32" s="14"/>
    </row>
    <row r="33" spans="1:13" hidden="1" outlineLevel="1" x14ac:dyDescent="0.25">
      <c r="A33" t="s">
        <v>63</v>
      </c>
      <c r="B33" s="7">
        <v>0.75</v>
      </c>
      <c r="C33" s="5">
        <f>C32+1</f>
        <v>42626</v>
      </c>
      <c r="D33" s="8"/>
      <c r="E33" s="8"/>
      <c r="G33" s="8"/>
      <c r="M33" s="14"/>
    </row>
    <row r="34" spans="1:13" hidden="1" outlineLevel="1" x14ac:dyDescent="0.25">
      <c r="A34" t="s">
        <v>64</v>
      </c>
      <c r="B34" s="7">
        <v>0.75</v>
      </c>
      <c r="C34" s="5">
        <f>C32+3</f>
        <v>42628</v>
      </c>
      <c r="D34" s="8"/>
      <c r="E34" s="8"/>
      <c r="F34" s="8"/>
      <c r="G34" s="8"/>
      <c r="M34" s="14"/>
    </row>
    <row r="35" spans="1:13" hidden="1" outlineLevel="1" x14ac:dyDescent="0.25">
      <c r="A35" t="s">
        <v>61</v>
      </c>
      <c r="B35" s="7">
        <f>B26</f>
        <v>0.375</v>
      </c>
      <c r="C35" s="5">
        <f>C32+5</f>
        <v>42630</v>
      </c>
      <c r="D35" s="8">
        <v>2</v>
      </c>
      <c r="E35" s="8">
        <v>25</v>
      </c>
      <c r="F35" s="8">
        <v>54</v>
      </c>
      <c r="G35" s="8"/>
      <c r="M35" s="14"/>
    </row>
    <row r="36" spans="1:13" hidden="1" outlineLevel="1" x14ac:dyDescent="0.25">
      <c r="A36" t="str">
        <f>A35</f>
        <v>Saturday</v>
      </c>
      <c r="B36" s="7">
        <f t="shared" ref="B36:B39" si="0">B27</f>
        <v>0.41666666666666669</v>
      </c>
      <c r="C36" s="5">
        <f>C35</f>
        <v>42630</v>
      </c>
      <c r="D36" s="8">
        <v>5</v>
      </c>
      <c r="E36" s="8">
        <v>26</v>
      </c>
      <c r="F36" s="8">
        <v>51</v>
      </c>
      <c r="G36" s="8"/>
      <c r="M36" s="14"/>
    </row>
    <row r="37" spans="1:13" hidden="1" outlineLevel="1" x14ac:dyDescent="0.25">
      <c r="A37" t="str">
        <f>A35</f>
        <v>Saturday</v>
      </c>
      <c r="B37" s="7">
        <f t="shared" si="0"/>
        <v>0.45833333333333331</v>
      </c>
      <c r="C37" s="5">
        <f>C35</f>
        <v>42630</v>
      </c>
      <c r="D37" s="8"/>
      <c r="E37" s="8">
        <v>29</v>
      </c>
      <c r="F37" s="8">
        <v>50</v>
      </c>
      <c r="G37" s="8"/>
      <c r="M37" s="14"/>
    </row>
    <row r="38" spans="1:13" hidden="1" outlineLevel="1" x14ac:dyDescent="0.25">
      <c r="A38" t="str">
        <f>A35</f>
        <v>Saturday</v>
      </c>
      <c r="B38" s="7">
        <f t="shared" si="0"/>
        <v>0.5</v>
      </c>
      <c r="C38" s="5">
        <f>C35</f>
        <v>42630</v>
      </c>
      <c r="D38" s="8"/>
      <c r="E38" s="8">
        <v>28</v>
      </c>
      <c r="F38" s="8">
        <v>52</v>
      </c>
      <c r="G38" s="8"/>
      <c r="M38" s="14"/>
    </row>
    <row r="39" spans="1:13" hidden="1" outlineLevel="1" x14ac:dyDescent="0.25">
      <c r="A39" t="str">
        <f>A38</f>
        <v>Saturday</v>
      </c>
      <c r="B39" s="7">
        <f t="shared" si="0"/>
        <v>0.54166666666666663</v>
      </c>
      <c r="C39" s="5">
        <f>C38</f>
        <v>42630</v>
      </c>
      <c r="D39" s="8"/>
      <c r="E39" s="8"/>
      <c r="F39" s="8"/>
      <c r="G39" s="8"/>
      <c r="M39" s="14"/>
    </row>
    <row r="40" spans="1:13" hidden="1" outlineLevel="1" x14ac:dyDescent="0.25">
      <c r="D40" s="8"/>
      <c r="E40" s="8"/>
      <c r="F40" s="8"/>
      <c r="G40" s="8"/>
      <c r="M40" s="14"/>
    </row>
    <row r="41" spans="1:13" hidden="1" outlineLevel="1" x14ac:dyDescent="0.25">
      <c r="A41" t="s">
        <v>62</v>
      </c>
      <c r="B41" s="7">
        <v>0.75</v>
      </c>
      <c r="C41" s="5">
        <f>C32+7</f>
        <v>42632</v>
      </c>
      <c r="D41" s="8">
        <v>9</v>
      </c>
      <c r="E41" s="8">
        <v>27</v>
      </c>
      <c r="F41" s="8">
        <v>58</v>
      </c>
      <c r="G41" s="8"/>
      <c r="M41" s="14"/>
    </row>
    <row r="42" spans="1:13" hidden="1" outlineLevel="1" x14ac:dyDescent="0.25">
      <c r="A42" t="s">
        <v>63</v>
      </c>
      <c r="B42" s="7">
        <v>0.75</v>
      </c>
      <c r="C42" s="5">
        <f>C41+1</f>
        <v>42633</v>
      </c>
      <c r="D42" s="8">
        <v>72</v>
      </c>
      <c r="E42" s="8"/>
      <c r="G42" s="8"/>
      <c r="M42" s="14"/>
    </row>
    <row r="43" spans="1:13" hidden="1" outlineLevel="1" x14ac:dyDescent="0.25">
      <c r="A43" t="s">
        <v>64</v>
      </c>
      <c r="B43" s="7">
        <v>0.75</v>
      </c>
      <c r="C43" s="5">
        <f>C41+3</f>
        <v>42635</v>
      </c>
      <c r="D43" s="8">
        <v>20</v>
      </c>
      <c r="E43" s="8"/>
      <c r="F43" s="8"/>
      <c r="G43" s="8"/>
      <c r="M43" s="14"/>
    </row>
    <row r="44" spans="1:13" hidden="1" outlineLevel="1" x14ac:dyDescent="0.25">
      <c r="A44" t="s">
        <v>61</v>
      </c>
      <c r="B44" s="7">
        <f>B35</f>
        <v>0.375</v>
      </c>
      <c r="C44" s="5">
        <f>C41+5</f>
        <v>42637</v>
      </c>
      <c r="D44" s="8">
        <v>6</v>
      </c>
      <c r="E44" s="8">
        <v>30</v>
      </c>
      <c r="F44" s="8">
        <v>55</v>
      </c>
      <c r="G44" s="8"/>
      <c r="M44" s="14"/>
    </row>
    <row r="45" spans="1:13" hidden="1" outlineLevel="1" x14ac:dyDescent="0.25">
      <c r="A45" t="str">
        <f>A44</f>
        <v>Saturday</v>
      </c>
      <c r="B45" s="7">
        <f t="shared" ref="B45:B48" si="1">B36</f>
        <v>0.41666666666666669</v>
      </c>
      <c r="C45" s="5">
        <f>C44</f>
        <v>42637</v>
      </c>
      <c r="D45" s="8">
        <v>8</v>
      </c>
      <c r="E45" s="8">
        <v>34</v>
      </c>
      <c r="F45" s="8">
        <v>56</v>
      </c>
      <c r="G45" s="8"/>
      <c r="M45" s="14"/>
    </row>
    <row r="46" spans="1:13" hidden="1" outlineLevel="1" x14ac:dyDescent="0.25">
      <c r="A46" t="str">
        <f>A44</f>
        <v>Saturday</v>
      </c>
      <c r="B46" s="7">
        <f t="shared" si="1"/>
        <v>0.45833333333333331</v>
      </c>
      <c r="C46" s="5">
        <f>C44</f>
        <v>42637</v>
      </c>
      <c r="D46" s="8">
        <v>42</v>
      </c>
      <c r="E46" s="8">
        <v>31</v>
      </c>
      <c r="F46" s="8">
        <v>57</v>
      </c>
      <c r="G46" s="8"/>
      <c r="M46" s="14"/>
    </row>
    <row r="47" spans="1:13" hidden="1" outlineLevel="1" x14ac:dyDescent="0.25">
      <c r="A47" t="str">
        <f>A44</f>
        <v>Saturday</v>
      </c>
      <c r="B47" s="7">
        <f t="shared" si="1"/>
        <v>0.5</v>
      </c>
      <c r="C47" s="5">
        <f>C44</f>
        <v>42637</v>
      </c>
      <c r="D47" s="8"/>
      <c r="E47" s="8">
        <v>32</v>
      </c>
      <c r="F47" s="8">
        <v>59</v>
      </c>
      <c r="G47" s="8"/>
      <c r="M47" s="14"/>
    </row>
    <row r="48" spans="1:13" hidden="1" outlineLevel="1" x14ac:dyDescent="0.25">
      <c r="A48" t="str">
        <f>A47</f>
        <v>Saturday</v>
      </c>
      <c r="B48" s="7">
        <f t="shared" si="1"/>
        <v>0.54166666666666663</v>
      </c>
      <c r="C48" s="5">
        <f>C47</f>
        <v>42637</v>
      </c>
      <c r="D48" s="8"/>
      <c r="E48" s="8"/>
      <c r="F48" s="8"/>
      <c r="G48" s="8"/>
      <c r="M48" s="14"/>
    </row>
    <row r="49" spans="1:13" hidden="1" outlineLevel="1" x14ac:dyDescent="0.25">
      <c r="D49" s="8"/>
      <c r="E49" s="8"/>
      <c r="F49" s="8"/>
      <c r="G49" s="8"/>
      <c r="I49" t="s">
        <v>119</v>
      </c>
      <c r="J49" s="42" t="s">
        <v>179</v>
      </c>
      <c r="K49" s="46">
        <v>1</v>
      </c>
      <c r="L49" s="8" t="str">
        <f>J49</f>
        <v>1st 2nd GAME 1vs2</v>
      </c>
      <c r="M49" s="14"/>
    </row>
    <row r="50" spans="1:13" hidden="1" outlineLevel="1" x14ac:dyDescent="0.25">
      <c r="A50" t="s">
        <v>62</v>
      </c>
      <c r="B50" s="7">
        <v>0.75</v>
      </c>
      <c r="C50" s="5">
        <f>C41+7</f>
        <v>42639</v>
      </c>
      <c r="D50" s="8">
        <v>7</v>
      </c>
      <c r="E50" s="8">
        <v>45</v>
      </c>
      <c r="F50" s="8">
        <v>61</v>
      </c>
      <c r="G50" s="8"/>
      <c r="I50" t="s">
        <v>119</v>
      </c>
      <c r="J50" s="42" t="s">
        <v>170</v>
      </c>
      <c r="K50" s="46">
        <v>2</v>
      </c>
      <c r="L50" s="8" t="str">
        <f t="shared" ref="L50:L68" si="2">J50</f>
        <v>1st 2nd GAME 2vs3</v>
      </c>
      <c r="M50" s="14"/>
    </row>
    <row r="51" spans="1:13" hidden="1" outlineLevel="1" x14ac:dyDescent="0.25">
      <c r="A51" t="s">
        <v>63</v>
      </c>
      <c r="B51" s="7">
        <v>0.75</v>
      </c>
      <c r="C51" s="5">
        <f>C50+1</f>
        <v>42640</v>
      </c>
      <c r="D51" s="8">
        <v>70</v>
      </c>
      <c r="E51" s="8"/>
      <c r="F51" s="8"/>
      <c r="G51" s="8"/>
      <c r="I51" t="s">
        <v>119</v>
      </c>
      <c r="J51" s="42" t="s">
        <v>171</v>
      </c>
      <c r="K51" s="46">
        <v>3</v>
      </c>
      <c r="L51" s="8" t="str">
        <f t="shared" si="2"/>
        <v>1st 2nd GAME 3vs4</v>
      </c>
      <c r="M51" s="14"/>
    </row>
    <row r="52" spans="1:13" hidden="1" outlineLevel="1" x14ac:dyDescent="0.25">
      <c r="A52" t="s">
        <v>64</v>
      </c>
      <c r="B52" s="7">
        <v>0.75</v>
      </c>
      <c r="C52" s="5">
        <f>C50+3</f>
        <v>42642</v>
      </c>
      <c r="D52" s="8">
        <v>73</v>
      </c>
      <c r="E52" s="8"/>
      <c r="F52" s="8"/>
      <c r="G52" s="8"/>
      <c r="I52" t="s">
        <v>119</v>
      </c>
      <c r="J52" s="42" t="s">
        <v>172</v>
      </c>
      <c r="K52" s="46">
        <v>4</v>
      </c>
      <c r="L52" s="8" t="str">
        <f t="shared" si="2"/>
        <v>1st 2nd GAME 4vs5</v>
      </c>
      <c r="M52" s="14"/>
    </row>
    <row r="53" spans="1:13" hidden="1" outlineLevel="1" x14ac:dyDescent="0.25">
      <c r="A53" t="s">
        <v>61</v>
      </c>
      <c r="B53" s="7">
        <f>B44</f>
        <v>0.375</v>
      </c>
      <c r="C53" s="5">
        <f>C50+5</f>
        <v>42644</v>
      </c>
      <c r="D53" s="8">
        <v>10</v>
      </c>
      <c r="E53" s="8">
        <v>36</v>
      </c>
      <c r="F53" s="8">
        <v>60</v>
      </c>
      <c r="G53" s="8"/>
      <c r="I53" t="s">
        <v>119</v>
      </c>
      <c r="J53" s="42" t="s">
        <v>173</v>
      </c>
      <c r="K53" s="46">
        <v>5</v>
      </c>
      <c r="L53" s="8" t="str">
        <f t="shared" si="2"/>
        <v>1st 2nd GAME 1vs5</v>
      </c>
      <c r="M53" s="14"/>
    </row>
    <row r="54" spans="1:13" hidden="1" outlineLevel="1" x14ac:dyDescent="0.25">
      <c r="A54" t="str">
        <f>A53</f>
        <v>Saturday</v>
      </c>
      <c r="B54" s="7">
        <f t="shared" ref="B54:B57" si="3">B45</f>
        <v>0.41666666666666669</v>
      </c>
      <c r="C54" s="5">
        <f>C53</f>
        <v>42644</v>
      </c>
      <c r="D54" s="8">
        <v>12</v>
      </c>
      <c r="E54" s="8">
        <v>37</v>
      </c>
      <c r="F54" s="8">
        <v>62</v>
      </c>
      <c r="G54" s="8"/>
      <c r="I54" t="s">
        <v>119</v>
      </c>
      <c r="J54" s="42" t="s">
        <v>174</v>
      </c>
      <c r="K54" s="46">
        <v>6</v>
      </c>
      <c r="L54" s="8" t="str">
        <f t="shared" si="2"/>
        <v>1st 2nd GAME 1vs3</v>
      </c>
      <c r="M54" s="14"/>
    </row>
    <row r="55" spans="1:13" hidden="1" outlineLevel="1" x14ac:dyDescent="0.25">
      <c r="A55" t="str">
        <f>A53</f>
        <v>Saturday</v>
      </c>
      <c r="B55" s="7">
        <f t="shared" si="3"/>
        <v>0.45833333333333331</v>
      </c>
      <c r="C55" s="5">
        <f>C53</f>
        <v>42644</v>
      </c>
      <c r="D55" s="8"/>
      <c r="E55" s="8">
        <v>38</v>
      </c>
      <c r="F55" s="8">
        <v>63</v>
      </c>
      <c r="G55" s="8"/>
      <c r="I55" t="s">
        <v>119</v>
      </c>
      <c r="J55" s="42" t="s">
        <v>175</v>
      </c>
      <c r="K55" s="46">
        <v>7</v>
      </c>
      <c r="L55" s="8" t="str">
        <f t="shared" si="2"/>
        <v>1st 2nd GAME 3vs5</v>
      </c>
      <c r="M55" s="14"/>
    </row>
    <row r="56" spans="1:13" hidden="1" outlineLevel="1" x14ac:dyDescent="0.25">
      <c r="A56" t="str">
        <f>A53</f>
        <v>Saturday</v>
      </c>
      <c r="B56" s="7">
        <f t="shared" si="3"/>
        <v>0.5</v>
      </c>
      <c r="C56" s="5">
        <f>C53</f>
        <v>42644</v>
      </c>
      <c r="D56" s="8"/>
      <c r="E56" s="8">
        <v>39</v>
      </c>
      <c r="F56" s="8">
        <v>64</v>
      </c>
      <c r="G56" s="8"/>
      <c r="I56" t="s">
        <v>119</v>
      </c>
      <c r="J56" s="42" t="s">
        <v>176</v>
      </c>
      <c r="K56" s="46">
        <v>8</v>
      </c>
      <c r="L56" s="8" t="str">
        <f t="shared" si="2"/>
        <v>1st 2nd GAME 2vs5</v>
      </c>
      <c r="M56" s="14"/>
    </row>
    <row r="57" spans="1:13" hidden="1" outlineLevel="1" x14ac:dyDescent="0.25">
      <c r="A57" t="str">
        <f>A56</f>
        <v>Saturday</v>
      </c>
      <c r="B57" s="7">
        <f t="shared" si="3"/>
        <v>0.54166666666666663</v>
      </c>
      <c r="C57" s="5">
        <f>C56</f>
        <v>42644</v>
      </c>
      <c r="D57" s="8"/>
      <c r="E57" s="8"/>
      <c r="F57" s="8"/>
      <c r="G57" s="8"/>
      <c r="I57" t="s">
        <v>119</v>
      </c>
      <c r="J57" s="42" t="s">
        <v>177</v>
      </c>
      <c r="K57" s="46">
        <v>9</v>
      </c>
      <c r="L57" s="8" t="str">
        <f t="shared" si="2"/>
        <v>1st 2nd GAME 2vs4</v>
      </c>
      <c r="M57" s="14"/>
    </row>
    <row r="58" spans="1:13" hidden="1" outlineLevel="1" x14ac:dyDescent="0.25">
      <c r="D58" s="8"/>
      <c r="E58" s="8"/>
      <c r="F58" s="8"/>
      <c r="G58" s="8"/>
      <c r="I58" t="s">
        <v>119</v>
      </c>
      <c r="J58" s="42" t="s">
        <v>178</v>
      </c>
      <c r="K58" s="46">
        <v>10</v>
      </c>
      <c r="L58" s="8" t="str">
        <f t="shared" si="2"/>
        <v>1st 2nd GAME 1vs4</v>
      </c>
      <c r="M58" s="14"/>
    </row>
    <row r="59" spans="1:13" hidden="1" outlineLevel="1" x14ac:dyDescent="0.25">
      <c r="A59" t="s">
        <v>62</v>
      </c>
      <c r="B59" s="7">
        <v>0.72916666666666663</v>
      </c>
      <c r="C59" s="5">
        <f>C50+7</f>
        <v>42646</v>
      </c>
      <c r="D59" s="8">
        <v>14</v>
      </c>
      <c r="E59" s="8">
        <v>40</v>
      </c>
      <c r="F59" s="8">
        <v>66</v>
      </c>
      <c r="G59" s="8"/>
      <c r="I59" t="s">
        <v>119</v>
      </c>
      <c r="J59" s="42" t="s">
        <v>179</v>
      </c>
      <c r="K59" s="46">
        <v>11</v>
      </c>
      <c r="L59" s="8" t="str">
        <f t="shared" si="2"/>
        <v>1st 2nd GAME 1vs2</v>
      </c>
      <c r="M59" s="14"/>
    </row>
    <row r="60" spans="1:13" hidden="1" outlineLevel="1" x14ac:dyDescent="0.25">
      <c r="A60" t="s">
        <v>63</v>
      </c>
      <c r="B60" s="7">
        <v>0.72916666666666663</v>
      </c>
      <c r="C60" s="5">
        <f>C59+1</f>
        <v>42647</v>
      </c>
      <c r="D60" s="8">
        <v>71</v>
      </c>
      <c r="E60" s="8"/>
      <c r="F60" s="8"/>
      <c r="G60" s="8"/>
      <c r="I60" t="s">
        <v>119</v>
      </c>
      <c r="J60" s="42" t="s">
        <v>170</v>
      </c>
      <c r="K60" s="46">
        <v>12</v>
      </c>
      <c r="L60" s="8" t="str">
        <f t="shared" si="2"/>
        <v>1st 2nd GAME 2vs3</v>
      </c>
      <c r="M60" s="14"/>
    </row>
    <row r="61" spans="1:13" hidden="1" outlineLevel="1" x14ac:dyDescent="0.25">
      <c r="A61" t="s">
        <v>64</v>
      </c>
      <c r="B61" s="7">
        <v>0.72916666666666663</v>
      </c>
      <c r="C61" s="5">
        <f>C59+3</f>
        <v>42649</v>
      </c>
      <c r="D61" s="8">
        <v>19</v>
      </c>
      <c r="E61" s="8"/>
      <c r="F61" s="8"/>
      <c r="G61" s="8"/>
      <c r="I61" t="s">
        <v>119</v>
      </c>
      <c r="J61" s="42" t="s">
        <v>171</v>
      </c>
      <c r="K61" s="46">
        <v>13</v>
      </c>
      <c r="L61" s="8" t="str">
        <f t="shared" si="2"/>
        <v>1st 2nd GAME 3vs4</v>
      </c>
      <c r="M61" s="14"/>
    </row>
    <row r="62" spans="1:13" hidden="1" outlineLevel="1" x14ac:dyDescent="0.25">
      <c r="A62" t="s">
        <v>61</v>
      </c>
      <c r="B62" s="7">
        <f>B53</f>
        <v>0.375</v>
      </c>
      <c r="C62" s="5">
        <f>C59+5</f>
        <v>42651</v>
      </c>
      <c r="D62" s="8">
        <v>11</v>
      </c>
      <c r="E62" s="8">
        <v>41</v>
      </c>
      <c r="F62" s="8">
        <v>69</v>
      </c>
      <c r="G62" s="8"/>
      <c r="I62" t="s">
        <v>119</v>
      </c>
      <c r="J62" s="42" t="s">
        <v>172</v>
      </c>
      <c r="K62" s="46">
        <v>14</v>
      </c>
      <c r="L62" s="8" t="str">
        <f t="shared" si="2"/>
        <v>1st 2nd GAME 4vs5</v>
      </c>
      <c r="M62" s="14"/>
    </row>
    <row r="63" spans="1:13" hidden="1" outlineLevel="1" x14ac:dyDescent="0.25">
      <c r="A63" t="str">
        <f>A62</f>
        <v>Saturday</v>
      </c>
      <c r="B63" s="7">
        <f t="shared" ref="B63:B66" si="4">B54</f>
        <v>0.41666666666666669</v>
      </c>
      <c r="C63" s="5">
        <f>C62</f>
        <v>42651</v>
      </c>
      <c r="D63" s="8">
        <v>17</v>
      </c>
      <c r="E63" s="8">
        <v>35</v>
      </c>
      <c r="F63" s="8">
        <v>65</v>
      </c>
      <c r="G63" s="8"/>
      <c r="I63" t="s">
        <v>119</v>
      </c>
      <c r="J63" s="42" t="s">
        <v>173</v>
      </c>
      <c r="K63" s="46">
        <v>15</v>
      </c>
      <c r="L63" s="8" t="str">
        <f t="shared" si="2"/>
        <v>1st 2nd GAME 1vs5</v>
      </c>
      <c r="M63" s="14"/>
    </row>
    <row r="64" spans="1:13" hidden="1" outlineLevel="1" x14ac:dyDescent="0.25">
      <c r="A64" t="str">
        <f>A62</f>
        <v>Saturday</v>
      </c>
      <c r="B64" s="7">
        <f t="shared" si="4"/>
        <v>0.45833333333333331</v>
      </c>
      <c r="C64" s="5">
        <f>C62</f>
        <v>42651</v>
      </c>
      <c r="D64" s="8"/>
      <c r="E64" s="8">
        <v>44</v>
      </c>
      <c r="F64" s="8">
        <v>67</v>
      </c>
      <c r="G64" s="8"/>
      <c r="I64" t="s">
        <v>119</v>
      </c>
      <c r="J64" s="42" t="s">
        <v>174</v>
      </c>
      <c r="K64" s="46">
        <v>16</v>
      </c>
      <c r="L64" s="8" t="str">
        <f t="shared" si="2"/>
        <v>1st 2nd GAME 1vs3</v>
      </c>
      <c r="M64" s="14"/>
    </row>
    <row r="65" spans="1:13" hidden="1" outlineLevel="1" x14ac:dyDescent="0.25">
      <c r="A65" t="str">
        <f>A62</f>
        <v>Saturday</v>
      </c>
      <c r="B65" s="7">
        <f t="shared" si="4"/>
        <v>0.5</v>
      </c>
      <c r="C65" s="5">
        <f>C62</f>
        <v>42651</v>
      </c>
      <c r="D65" s="8"/>
      <c r="E65" s="8">
        <v>43</v>
      </c>
      <c r="F65" s="8">
        <v>68</v>
      </c>
      <c r="G65" s="8"/>
      <c r="I65" t="s">
        <v>119</v>
      </c>
      <c r="J65" s="42" t="s">
        <v>175</v>
      </c>
      <c r="K65" s="46">
        <v>17</v>
      </c>
      <c r="L65" s="8" t="str">
        <f t="shared" si="2"/>
        <v>1st 2nd GAME 3vs5</v>
      </c>
      <c r="M65" s="14"/>
    </row>
    <row r="66" spans="1:13" hidden="1" outlineLevel="1" x14ac:dyDescent="0.25">
      <c r="A66" t="str">
        <f>A65</f>
        <v>Saturday</v>
      </c>
      <c r="B66" s="7">
        <f t="shared" si="4"/>
        <v>0.54166666666666663</v>
      </c>
      <c r="C66" s="5">
        <f>C65</f>
        <v>42651</v>
      </c>
      <c r="D66" s="8"/>
      <c r="E66" s="8"/>
      <c r="F66" s="8"/>
      <c r="G66" s="8"/>
      <c r="I66" t="s">
        <v>119</v>
      </c>
      <c r="J66" s="42" t="s">
        <v>176</v>
      </c>
      <c r="K66" s="46">
        <v>18</v>
      </c>
      <c r="L66" s="8" t="str">
        <f t="shared" si="2"/>
        <v>1st 2nd GAME 2vs5</v>
      </c>
      <c r="M66" s="14"/>
    </row>
    <row r="67" spans="1:13" hidden="1" outlineLevel="1" x14ac:dyDescent="0.25">
      <c r="D67" s="8"/>
      <c r="E67" s="8"/>
      <c r="F67" s="8"/>
      <c r="G67" s="8"/>
      <c r="I67" t="s">
        <v>119</v>
      </c>
      <c r="J67" s="42" t="s">
        <v>177</v>
      </c>
      <c r="K67" s="46">
        <v>19</v>
      </c>
      <c r="L67" s="8" t="str">
        <f t="shared" si="2"/>
        <v>1st 2nd GAME 2vs4</v>
      </c>
      <c r="M67" s="14"/>
    </row>
    <row r="68" spans="1:13" hidden="1" outlineLevel="1" x14ac:dyDescent="0.25">
      <c r="A68" t="s">
        <v>62</v>
      </c>
      <c r="B68" s="7">
        <v>0.72916666666666663</v>
      </c>
      <c r="C68" s="5">
        <f>C59+7</f>
        <v>42653</v>
      </c>
      <c r="D68" s="8">
        <v>15</v>
      </c>
      <c r="E68" s="8"/>
      <c r="F68" s="8"/>
      <c r="G68" s="8"/>
      <c r="I68" t="s">
        <v>119</v>
      </c>
      <c r="J68" s="42" t="s">
        <v>178</v>
      </c>
      <c r="K68" s="46">
        <v>20</v>
      </c>
      <c r="L68" s="8" t="str">
        <f t="shared" si="2"/>
        <v>1st 2nd GAME 1vs4</v>
      </c>
      <c r="M68" s="14"/>
    </row>
    <row r="69" spans="1:13" hidden="1" outlineLevel="1" x14ac:dyDescent="0.25">
      <c r="A69" t="s">
        <v>63</v>
      </c>
      <c r="B69" s="7">
        <v>0.72916666666666663</v>
      </c>
      <c r="C69" s="5">
        <f>C68+1</f>
        <v>42654</v>
      </c>
      <c r="D69" s="8">
        <v>74</v>
      </c>
      <c r="E69" s="8"/>
      <c r="F69" s="8"/>
      <c r="G69" s="8"/>
      <c r="I69" t="s">
        <v>119</v>
      </c>
      <c r="J69" s="42" t="s">
        <v>179</v>
      </c>
      <c r="K69" s="46">
        <v>70</v>
      </c>
      <c r="L69" s="8" t="str">
        <f t="shared" ref="L69:L100" si="5">J69</f>
        <v>1st 2nd GAME 1vs2</v>
      </c>
      <c r="M69" s="14"/>
    </row>
    <row r="70" spans="1:13" hidden="1" outlineLevel="1" x14ac:dyDescent="0.25">
      <c r="A70" t="s">
        <v>64</v>
      </c>
      <c r="B70" s="7">
        <v>0.72916666666666663</v>
      </c>
      <c r="C70" s="5">
        <f>C68+3</f>
        <v>42656</v>
      </c>
      <c r="D70" s="8">
        <v>13</v>
      </c>
      <c r="E70" s="8"/>
      <c r="F70" s="8"/>
      <c r="G70" s="8"/>
      <c r="I70" t="s">
        <v>119</v>
      </c>
      <c r="J70" s="42" t="s">
        <v>174</v>
      </c>
      <c r="K70" s="46">
        <v>71</v>
      </c>
      <c r="L70" s="8" t="str">
        <f t="shared" si="5"/>
        <v>1st 2nd GAME 1vs3</v>
      </c>
      <c r="M70" s="14"/>
    </row>
    <row r="71" spans="1:13" hidden="1" outlineLevel="1" x14ac:dyDescent="0.25">
      <c r="A71" t="s">
        <v>61</v>
      </c>
      <c r="B71" s="7">
        <f>B62</f>
        <v>0.375</v>
      </c>
      <c r="C71" s="5">
        <f>C68+5</f>
        <v>42658</v>
      </c>
      <c r="D71" s="8">
        <v>18</v>
      </c>
      <c r="E71" s="8"/>
      <c r="F71" s="8"/>
      <c r="G71" s="8"/>
      <c r="I71" t="s">
        <v>119</v>
      </c>
      <c r="J71" s="42" t="s">
        <v>175</v>
      </c>
      <c r="K71" s="46">
        <v>72</v>
      </c>
      <c r="L71" s="8" t="str">
        <f t="shared" si="5"/>
        <v>1st 2nd GAME 3vs5</v>
      </c>
      <c r="M71" s="14"/>
    </row>
    <row r="72" spans="1:13" hidden="1" outlineLevel="1" x14ac:dyDescent="0.25">
      <c r="A72" t="str">
        <f>A71</f>
        <v>Saturday</v>
      </c>
      <c r="B72" s="7">
        <f t="shared" ref="B72:B75" si="6">B63</f>
        <v>0.41666666666666669</v>
      </c>
      <c r="C72" s="5">
        <f>C71</f>
        <v>42658</v>
      </c>
      <c r="D72" s="8">
        <v>16</v>
      </c>
      <c r="E72" s="8"/>
      <c r="F72" s="8"/>
      <c r="G72" s="8"/>
      <c r="I72" t="s">
        <v>119</v>
      </c>
      <c r="J72" s="42" t="s">
        <v>172</v>
      </c>
      <c r="K72" s="46">
        <v>73</v>
      </c>
      <c r="L72" s="8" t="str">
        <f t="shared" si="5"/>
        <v>1st 2nd GAME 4vs5</v>
      </c>
      <c r="M72" s="14"/>
    </row>
    <row r="73" spans="1:13" hidden="1" outlineLevel="1" x14ac:dyDescent="0.25">
      <c r="A73" t="str">
        <f>A71</f>
        <v>Saturday</v>
      </c>
      <c r="B73" s="7">
        <f t="shared" si="6"/>
        <v>0.45833333333333331</v>
      </c>
      <c r="C73" s="5">
        <f>C71</f>
        <v>42658</v>
      </c>
      <c r="D73" s="8"/>
      <c r="E73" s="8"/>
      <c r="F73" s="8"/>
      <c r="G73" s="8"/>
      <c r="I73" t="s">
        <v>119</v>
      </c>
      <c r="J73" s="42" t="s">
        <v>177</v>
      </c>
      <c r="K73" s="45">
        <v>74</v>
      </c>
      <c r="L73" s="8" t="str">
        <f t="shared" si="5"/>
        <v>1st 2nd GAME 2vs4</v>
      </c>
      <c r="M73" s="14"/>
    </row>
    <row r="74" spans="1:13" hidden="1" outlineLevel="1" x14ac:dyDescent="0.25">
      <c r="A74" t="str">
        <f>A71</f>
        <v>Saturday</v>
      </c>
      <c r="B74" s="7">
        <f t="shared" si="6"/>
        <v>0.5</v>
      </c>
      <c r="C74" s="5">
        <f>C71</f>
        <v>42658</v>
      </c>
      <c r="D74" s="8"/>
      <c r="E74" s="8"/>
      <c r="F74" s="8"/>
      <c r="G74" s="8"/>
      <c r="I74" t="s">
        <v>118</v>
      </c>
      <c r="J74" s="43" t="s">
        <v>180</v>
      </c>
      <c r="K74" s="46">
        <v>21</v>
      </c>
      <c r="L74" s="8" t="str">
        <f t="shared" si="5"/>
        <v>3rd 4th GAME 1vs2</v>
      </c>
      <c r="M74" s="14"/>
    </row>
    <row r="75" spans="1:13" hidden="1" outlineLevel="1" x14ac:dyDescent="0.25">
      <c r="A75" t="str">
        <f>A74</f>
        <v>Saturday</v>
      </c>
      <c r="B75" s="7">
        <f t="shared" si="6"/>
        <v>0.54166666666666663</v>
      </c>
      <c r="C75" s="5">
        <f>C74</f>
        <v>42658</v>
      </c>
      <c r="D75" s="8"/>
      <c r="E75" s="8"/>
      <c r="F75" s="8"/>
      <c r="G75" s="8"/>
      <c r="I75" t="s">
        <v>118</v>
      </c>
      <c r="J75" s="43" t="s">
        <v>181</v>
      </c>
      <c r="K75" s="46">
        <v>22</v>
      </c>
      <c r="L75" s="8" t="str">
        <f t="shared" si="5"/>
        <v>3rd 4th GAME 2vs3</v>
      </c>
      <c r="M75" s="14"/>
    </row>
    <row r="76" spans="1:13" hidden="1" outlineLevel="1" x14ac:dyDescent="0.25">
      <c r="B76" s="7"/>
      <c r="I76" t="s">
        <v>118</v>
      </c>
      <c r="J76" s="43" t="s">
        <v>182</v>
      </c>
      <c r="K76" s="46">
        <v>23</v>
      </c>
      <c r="L76" s="8" t="str">
        <f t="shared" si="5"/>
        <v>3rd 4th GAME 3vs4</v>
      </c>
      <c r="M76" s="14"/>
    </row>
    <row r="77" spans="1:13" hidden="1" outlineLevel="1" x14ac:dyDescent="0.25">
      <c r="B77" s="7"/>
      <c r="I77" t="s">
        <v>118</v>
      </c>
      <c r="J77" s="43" t="s">
        <v>183</v>
      </c>
      <c r="K77" s="46">
        <v>24</v>
      </c>
      <c r="L77" s="8" t="str">
        <f t="shared" si="5"/>
        <v>3rd 4th GAME 4vs5</v>
      </c>
      <c r="M77" s="14"/>
    </row>
    <row r="78" spans="1:13" hidden="1" outlineLevel="1" x14ac:dyDescent="0.25">
      <c r="B78" s="7"/>
      <c r="I78" t="s">
        <v>118</v>
      </c>
      <c r="J78" s="43" t="s">
        <v>184</v>
      </c>
      <c r="K78" s="46">
        <v>25</v>
      </c>
      <c r="L78" s="8" t="str">
        <f t="shared" si="5"/>
        <v>3rd 4th GAME 1vs5</v>
      </c>
      <c r="M78" s="14"/>
    </row>
    <row r="79" spans="1:13" hidden="1" outlineLevel="1" x14ac:dyDescent="0.25">
      <c r="B79" s="7"/>
      <c r="I79" t="s">
        <v>118</v>
      </c>
      <c r="J79" s="43" t="s">
        <v>185</v>
      </c>
      <c r="K79" s="46">
        <v>26</v>
      </c>
      <c r="L79" s="8" t="str">
        <f t="shared" si="5"/>
        <v>3rd 4th GAME 1vs3</v>
      </c>
      <c r="M79" s="14"/>
    </row>
    <row r="80" spans="1:13" hidden="1" outlineLevel="1" x14ac:dyDescent="0.25">
      <c r="A80" t="s">
        <v>140</v>
      </c>
      <c r="B80" s="7"/>
      <c r="C80" t="s">
        <v>141</v>
      </c>
      <c r="D80" t="s">
        <v>142</v>
      </c>
      <c r="E80" t="s">
        <v>143</v>
      </c>
      <c r="F80" t="s">
        <v>144</v>
      </c>
      <c r="I80" t="s">
        <v>118</v>
      </c>
      <c r="J80" s="43" t="s">
        <v>186</v>
      </c>
      <c r="K80" s="46">
        <v>27</v>
      </c>
      <c r="L80" s="8" t="str">
        <f t="shared" si="5"/>
        <v>3rd 4th GAME 3vs5</v>
      </c>
      <c r="M80" s="14"/>
    </row>
    <row r="81" spans="1:13" hidden="1" outlineLevel="1" x14ac:dyDescent="0.25">
      <c r="A81" t="s">
        <v>119</v>
      </c>
      <c r="B81">
        <v>52</v>
      </c>
      <c r="C81">
        <v>5</v>
      </c>
      <c r="D81">
        <f>B81/C81</f>
        <v>10.4</v>
      </c>
      <c r="E81">
        <v>12</v>
      </c>
      <c r="F81">
        <f>(E81*C81)-B81</f>
        <v>8</v>
      </c>
      <c r="I81" t="s">
        <v>118</v>
      </c>
      <c r="J81" s="43" t="s">
        <v>187</v>
      </c>
      <c r="K81" s="47">
        <v>28</v>
      </c>
      <c r="L81" s="8" t="str">
        <f t="shared" si="5"/>
        <v>3rd 4th GAME 2vs5</v>
      </c>
      <c r="M81" s="14"/>
    </row>
    <row r="82" spans="1:13" hidden="1" outlineLevel="1" x14ac:dyDescent="0.25">
      <c r="A82" t="s">
        <v>118</v>
      </c>
      <c r="B82">
        <v>37</v>
      </c>
      <c r="C82">
        <v>5</v>
      </c>
      <c r="D82">
        <f t="shared" ref="D82:D83" si="7">B82/C82</f>
        <v>7.4</v>
      </c>
      <c r="E82">
        <v>8</v>
      </c>
      <c r="F82">
        <f t="shared" ref="F82:F83" si="8">(E82*C82)-B82</f>
        <v>3</v>
      </c>
      <c r="I82" t="s">
        <v>118</v>
      </c>
      <c r="J82" s="43" t="s">
        <v>188</v>
      </c>
      <c r="K82" s="46">
        <v>29</v>
      </c>
      <c r="L82" s="8" t="str">
        <f t="shared" si="5"/>
        <v>3rd 4th GAME 2vs4</v>
      </c>
      <c r="M82" s="14"/>
    </row>
    <row r="83" spans="1:13" hidden="1" outlineLevel="1" x14ac:dyDescent="0.25">
      <c r="A83" t="s">
        <v>120</v>
      </c>
      <c r="B83">
        <v>24</v>
      </c>
      <c r="C83">
        <v>4</v>
      </c>
      <c r="D83">
        <f t="shared" si="7"/>
        <v>6</v>
      </c>
      <c r="E83">
        <v>8</v>
      </c>
      <c r="F83">
        <f t="shared" si="8"/>
        <v>8</v>
      </c>
      <c r="I83" t="s">
        <v>118</v>
      </c>
      <c r="J83" s="43" t="s">
        <v>189</v>
      </c>
      <c r="K83" s="46">
        <v>30</v>
      </c>
      <c r="L83" s="8" t="str">
        <f t="shared" si="5"/>
        <v>3rd 4th GAME 1vs4</v>
      </c>
      <c r="M83" s="14"/>
    </row>
    <row r="84" spans="1:13" hidden="1" outlineLevel="1" x14ac:dyDescent="0.25">
      <c r="B84" s="7"/>
      <c r="I84" t="s">
        <v>118</v>
      </c>
      <c r="J84" s="43" t="s">
        <v>180</v>
      </c>
      <c r="K84" s="46">
        <v>31</v>
      </c>
      <c r="L84" s="8" t="str">
        <f t="shared" si="5"/>
        <v>3rd 4th GAME 1vs2</v>
      </c>
      <c r="M84" s="14"/>
    </row>
    <row r="85" spans="1:13" hidden="1" outlineLevel="1" x14ac:dyDescent="0.25">
      <c r="B85" s="7"/>
      <c r="I85" t="s">
        <v>118</v>
      </c>
      <c r="J85" s="43" t="s">
        <v>181</v>
      </c>
      <c r="K85" s="46">
        <v>32</v>
      </c>
      <c r="L85" s="8" t="str">
        <f t="shared" si="5"/>
        <v>3rd 4th GAME 2vs3</v>
      </c>
      <c r="M85" s="14"/>
    </row>
    <row r="86" spans="1:13" hidden="1" outlineLevel="1" x14ac:dyDescent="0.25">
      <c r="B86" s="7"/>
      <c r="I86" t="s">
        <v>118</v>
      </c>
      <c r="J86" s="43" t="s">
        <v>182</v>
      </c>
      <c r="K86" s="47">
        <v>33</v>
      </c>
      <c r="L86" s="8" t="str">
        <f t="shared" si="5"/>
        <v>3rd 4th GAME 3vs4</v>
      </c>
      <c r="M86" s="14"/>
    </row>
    <row r="87" spans="1:13" hidden="1" outlineLevel="1" x14ac:dyDescent="0.25">
      <c r="B87" s="7"/>
      <c r="I87" t="s">
        <v>118</v>
      </c>
      <c r="J87" s="43" t="s">
        <v>183</v>
      </c>
      <c r="K87" s="46">
        <v>34</v>
      </c>
      <c r="L87" s="8" t="str">
        <f t="shared" si="5"/>
        <v>3rd 4th GAME 4vs5</v>
      </c>
      <c r="M87" s="14"/>
    </row>
    <row r="88" spans="1:13" hidden="1" outlineLevel="1" x14ac:dyDescent="0.25">
      <c r="B88" s="7"/>
      <c r="I88" t="s">
        <v>118</v>
      </c>
      <c r="J88" s="43" t="s">
        <v>184</v>
      </c>
      <c r="K88" s="46">
        <v>35</v>
      </c>
      <c r="L88" s="8" t="str">
        <f t="shared" si="5"/>
        <v>3rd 4th GAME 1vs5</v>
      </c>
      <c r="M88" s="14"/>
    </row>
    <row r="89" spans="1:13" hidden="1" outlineLevel="1" x14ac:dyDescent="0.25">
      <c r="B89" s="7"/>
      <c r="I89" t="s">
        <v>118</v>
      </c>
      <c r="J89" s="43" t="s">
        <v>185</v>
      </c>
      <c r="K89" s="46">
        <v>36</v>
      </c>
      <c r="L89" s="8" t="str">
        <f t="shared" si="5"/>
        <v>3rd 4th GAME 1vs3</v>
      </c>
      <c r="M89" s="14"/>
    </row>
    <row r="90" spans="1:13" hidden="1" outlineLevel="1" x14ac:dyDescent="0.25">
      <c r="B90" s="7"/>
      <c r="I90" t="s">
        <v>118</v>
      </c>
      <c r="J90" s="43" t="s">
        <v>186</v>
      </c>
      <c r="K90" s="46">
        <v>37</v>
      </c>
      <c r="L90" s="8" t="str">
        <f t="shared" si="5"/>
        <v>3rd 4th GAME 3vs5</v>
      </c>
      <c r="M90" s="14"/>
    </row>
    <row r="91" spans="1:13" hidden="1" outlineLevel="1" x14ac:dyDescent="0.25">
      <c r="B91" s="7"/>
      <c r="I91" t="s">
        <v>118</v>
      </c>
      <c r="J91" s="43" t="s">
        <v>187</v>
      </c>
      <c r="K91" s="46">
        <v>38</v>
      </c>
      <c r="L91" s="8" t="str">
        <f t="shared" si="5"/>
        <v>3rd 4th GAME 2vs5</v>
      </c>
      <c r="M91" s="14"/>
    </row>
    <row r="92" spans="1:13" hidden="1" outlineLevel="1" x14ac:dyDescent="0.25">
      <c r="B92" s="7"/>
      <c r="I92" t="s">
        <v>118</v>
      </c>
      <c r="J92" s="43" t="s">
        <v>188</v>
      </c>
      <c r="K92" s="46">
        <v>39</v>
      </c>
      <c r="L92" s="8" t="str">
        <f t="shared" si="5"/>
        <v>3rd 4th GAME 2vs4</v>
      </c>
      <c r="M92" s="14"/>
    </row>
    <row r="93" spans="1:13" hidden="1" outlineLevel="1" x14ac:dyDescent="0.25">
      <c r="B93" s="7"/>
      <c r="I93" t="s">
        <v>118</v>
      </c>
      <c r="J93" s="43" t="s">
        <v>189</v>
      </c>
      <c r="K93" s="47">
        <v>40</v>
      </c>
      <c r="L93" s="8" t="str">
        <f t="shared" si="5"/>
        <v>3rd 4th GAME 1vs4</v>
      </c>
      <c r="M93" s="14"/>
    </row>
    <row r="94" spans="1:13" hidden="1" outlineLevel="1" x14ac:dyDescent="0.25">
      <c r="B94" s="7"/>
      <c r="I94" t="s">
        <v>118</v>
      </c>
      <c r="J94" s="43" t="s">
        <v>185</v>
      </c>
      <c r="K94" s="46">
        <v>41</v>
      </c>
      <c r="L94" s="8" t="str">
        <f t="shared" si="5"/>
        <v>3rd 4th GAME 1vs3</v>
      </c>
      <c r="M94" s="14"/>
    </row>
    <row r="95" spans="1:13" hidden="1" outlineLevel="1" x14ac:dyDescent="0.25">
      <c r="B95" s="7"/>
      <c r="I95" t="s">
        <v>118</v>
      </c>
      <c r="J95" s="43" t="s">
        <v>186</v>
      </c>
      <c r="K95" s="46">
        <v>42</v>
      </c>
      <c r="L95" s="8" t="str">
        <f t="shared" si="5"/>
        <v>3rd 4th GAME 3vs5</v>
      </c>
      <c r="M95" s="14"/>
    </row>
    <row r="96" spans="1:13" hidden="1" outlineLevel="1" x14ac:dyDescent="0.25">
      <c r="B96" s="7"/>
      <c r="I96" t="s">
        <v>118</v>
      </c>
      <c r="J96" s="43" t="s">
        <v>187</v>
      </c>
      <c r="K96" s="46">
        <v>43</v>
      </c>
      <c r="L96" s="8" t="str">
        <f t="shared" si="5"/>
        <v>3rd 4th GAME 2vs5</v>
      </c>
      <c r="M96" s="14"/>
    </row>
    <row r="97" spans="2:13" hidden="1" outlineLevel="1" x14ac:dyDescent="0.25">
      <c r="B97" s="7"/>
      <c r="I97" t="s">
        <v>118</v>
      </c>
      <c r="J97" s="43" t="s">
        <v>188</v>
      </c>
      <c r="K97" s="46">
        <v>44</v>
      </c>
      <c r="L97" s="8" t="str">
        <f t="shared" si="5"/>
        <v>3rd 4th GAME 2vs4</v>
      </c>
      <c r="M97" s="14"/>
    </row>
    <row r="98" spans="2:13" hidden="1" outlineLevel="1" x14ac:dyDescent="0.25">
      <c r="B98" s="7"/>
      <c r="I98" t="s">
        <v>118</v>
      </c>
      <c r="J98" s="43" t="s">
        <v>189</v>
      </c>
      <c r="K98" s="46">
        <v>45</v>
      </c>
      <c r="L98" s="8" t="str">
        <f t="shared" si="5"/>
        <v>3rd 4th GAME 1vs4</v>
      </c>
      <c r="M98" s="14"/>
    </row>
    <row r="99" spans="2:13" hidden="1" outlineLevel="1" x14ac:dyDescent="0.25">
      <c r="B99" s="7"/>
      <c r="I99" t="s">
        <v>120</v>
      </c>
      <c r="J99" s="44" t="s">
        <v>190</v>
      </c>
      <c r="K99" s="46">
        <v>46</v>
      </c>
      <c r="L99" s="8" t="str">
        <f t="shared" si="5"/>
        <v>5th 6th GAME 1vs2</v>
      </c>
      <c r="M99" s="14"/>
    </row>
    <row r="100" spans="2:13" hidden="1" outlineLevel="1" x14ac:dyDescent="0.25">
      <c r="B100" s="7"/>
      <c r="I100" t="s">
        <v>120</v>
      </c>
      <c r="J100" s="44" t="s">
        <v>191</v>
      </c>
      <c r="K100" s="46">
        <v>47</v>
      </c>
      <c r="L100" s="8" t="str">
        <f t="shared" si="5"/>
        <v>5th 6th GAME 2vs3</v>
      </c>
      <c r="M100" s="14"/>
    </row>
    <row r="101" spans="2:13" hidden="1" outlineLevel="1" x14ac:dyDescent="0.25">
      <c r="B101" s="7"/>
      <c r="I101" t="s">
        <v>120</v>
      </c>
      <c r="J101" s="44" t="s">
        <v>192</v>
      </c>
      <c r="K101" s="46">
        <v>48</v>
      </c>
      <c r="L101" s="8" t="str">
        <f t="shared" ref="L101:L118" si="9">J101</f>
        <v>5th 6th GAME 3vs4</v>
      </c>
      <c r="M101" s="14"/>
    </row>
    <row r="102" spans="2:13" hidden="1" outlineLevel="1" x14ac:dyDescent="0.25">
      <c r="B102" s="7"/>
      <c r="I102" t="s">
        <v>120</v>
      </c>
      <c r="J102" s="44" t="s">
        <v>193</v>
      </c>
      <c r="K102" s="46">
        <v>49</v>
      </c>
      <c r="L102" s="8" t="str">
        <f t="shared" si="9"/>
        <v>5th 6th GAME 1vs4</v>
      </c>
      <c r="M102" s="14"/>
    </row>
    <row r="103" spans="2:13" hidden="1" outlineLevel="1" x14ac:dyDescent="0.25">
      <c r="B103" s="7"/>
      <c r="I103" t="s">
        <v>120</v>
      </c>
      <c r="J103" s="44" t="s">
        <v>194</v>
      </c>
      <c r="K103" s="46">
        <v>50</v>
      </c>
      <c r="L103" s="8" t="str">
        <f t="shared" si="9"/>
        <v>5th 6th GAME 2vs4</v>
      </c>
      <c r="M103" s="14"/>
    </row>
    <row r="104" spans="2:13" hidden="1" outlineLevel="1" x14ac:dyDescent="0.25">
      <c r="B104" s="7"/>
      <c r="I104" t="s">
        <v>120</v>
      </c>
      <c r="J104" s="44" t="s">
        <v>195</v>
      </c>
      <c r="K104" s="46">
        <v>51</v>
      </c>
      <c r="L104" s="8" t="str">
        <f t="shared" si="9"/>
        <v>5th 6th GAME 1vs3</v>
      </c>
      <c r="M104" s="14"/>
    </row>
    <row r="105" spans="2:13" hidden="1" outlineLevel="1" x14ac:dyDescent="0.25">
      <c r="B105" s="7"/>
      <c r="I105" t="s">
        <v>120</v>
      </c>
      <c r="J105" s="44" t="s">
        <v>190</v>
      </c>
      <c r="K105" s="46">
        <v>52</v>
      </c>
      <c r="L105" s="8" t="str">
        <f t="shared" si="9"/>
        <v>5th 6th GAME 1vs2</v>
      </c>
      <c r="M105" s="14"/>
    </row>
    <row r="106" spans="2:13" hidden="1" outlineLevel="1" x14ac:dyDescent="0.25">
      <c r="B106" s="7"/>
      <c r="I106" t="s">
        <v>120</v>
      </c>
      <c r="J106" s="44" t="s">
        <v>191</v>
      </c>
      <c r="K106" s="46">
        <v>53</v>
      </c>
      <c r="L106" s="8" t="str">
        <f t="shared" si="9"/>
        <v>5th 6th GAME 2vs3</v>
      </c>
      <c r="M106" s="14"/>
    </row>
    <row r="107" spans="2:13" hidden="1" outlineLevel="1" x14ac:dyDescent="0.25">
      <c r="B107" s="7"/>
      <c r="I107" t="s">
        <v>120</v>
      </c>
      <c r="J107" s="44" t="s">
        <v>192</v>
      </c>
      <c r="K107" s="47">
        <v>54</v>
      </c>
      <c r="L107" s="8" t="str">
        <f t="shared" si="9"/>
        <v>5th 6th GAME 3vs4</v>
      </c>
      <c r="M107" s="14"/>
    </row>
    <row r="108" spans="2:13" hidden="1" outlineLevel="1" x14ac:dyDescent="0.25">
      <c r="B108" s="7"/>
      <c r="I108" t="s">
        <v>120</v>
      </c>
      <c r="J108" s="44" t="s">
        <v>193</v>
      </c>
      <c r="K108" s="46">
        <v>55</v>
      </c>
      <c r="L108" s="8" t="str">
        <f t="shared" si="9"/>
        <v>5th 6th GAME 1vs4</v>
      </c>
      <c r="M108" s="14"/>
    </row>
    <row r="109" spans="2:13" hidden="1" outlineLevel="1" x14ac:dyDescent="0.25">
      <c r="B109" s="7"/>
      <c r="I109" t="s">
        <v>120</v>
      </c>
      <c r="J109" s="44" t="s">
        <v>194</v>
      </c>
      <c r="K109" s="46">
        <v>56</v>
      </c>
      <c r="L109" s="8" t="str">
        <f t="shared" si="9"/>
        <v>5th 6th GAME 2vs4</v>
      </c>
      <c r="M109" s="14"/>
    </row>
    <row r="110" spans="2:13" hidden="1" outlineLevel="1" x14ac:dyDescent="0.25">
      <c r="B110" s="7"/>
      <c r="I110" t="s">
        <v>120</v>
      </c>
      <c r="J110" s="44" t="s">
        <v>195</v>
      </c>
      <c r="K110" s="46">
        <v>57</v>
      </c>
      <c r="L110" s="8" t="str">
        <f t="shared" si="9"/>
        <v>5th 6th GAME 1vs3</v>
      </c>
      <c r="M110" s="14"/>
    </row>
    <row r="111" spans="2:13" hidden="1" outlineLevel="1" x14ac:dyDescent="0.25">
      <c r="B111" s="7"/>
      <c r="I111" t="s">
        <v>120</v>
      </c>
      <c r="J111" s="44" t="s">
        <v>190</v>
      </c>
      <c r="K111" s="47">
        <v>58</v>
      </c>
      <c r="L111" s="8" t="str">
        <f t="shared" si="9"/>
        <v>5th 6th GAME 1vs2</v>
      </c>
      <c r="M111" s="14"/>
    </row>
    <row r="112" spans="2:13" hidden="1" outlineLevel="1" x14ac:dyDescent="0.25">
      <c r="B112" s="7"/>
      <c r="I112" t="s">
        <v>120</v>
      </c>
      <c r="J112" s="44" t="s">
        <v>191</v>
      </c>
      <c r="K112" s="46">
        <v>59</v>
      </c>
      <c r="L112" s="8" t="str">
        <f t="shared" si="9"/>
        <v>5th 6th GAME 2vs3</v>
      </c>
      <c r="M112" s="14"/>
    </row>
    <row r="113" spans="2:20" hidden="1" outlineLevel="1" x14ac:dyDescent="0.25">
      <c r="B113" s="7"/>
      <c r="I113" t="s">
        <v>120</v>
      </c>
      <c r="J113" s="44" t="s">
        <v>192</v>
      </c>
      <c r="K113" s="46">
        <v>60</v>
      </c>
      <c r="L113" s="8" t="str">
        <f t="shared" si="9"/>
        <v>5th 6th GAME 3vs4</v>
      </c>
      <c r="M113" s="14"/>
    </row>
    <row r="114" spans="2:20" hidden="1" outlineLevel="1" x14ac:dyDescent="0.25">
      <c r="B114" s="7"/>
      <c r="I114" t="s">
        <v>120</v>
      </c>
      <c r="J114" s="44" t="s">
        <v>193</v>
      </c>
      <c r="K114" s="46">
        <v>61</v>
      </c>
      <c r="L114" s="8" t="str">
        <f t="shared" si="9"/>
        <v>5th 6th GAME 1vs4</v>
      </c>
      <c r="M114" s="14"/>
    </row>
    <row r="115" spans="2:20" hidden="1" outlineLevel="1" x14ac:dyDescent="0.25">
      <c r="B115" s="7"/>
      <c r="I115" t="s">
        <v>120</v>
      </c>
      <c r="J115" s="44" t="s">
        <v>194</v>
      </c>
      <c r="K115" s="46">
        <v>62</v>
      </c>
      <c r="L115" s="8" t="str">
        <f t="shared" si="9"/>
        <v>5th 6th GAME 2vs4</v>
      </c>
      <c r="M115" s="14"/>
    </row>
    <row r="116" spans="2:20" hidden="1" outlineLevel="1" x14ac:dyDescent="0.25">
      <c r="B116" s="7"/>
      <c r="I116" t="s">
        <v>120</v>
      </c>
      <c r="J116" s="44" t="s">
        <v>195</v>
      </c>
      <c r="K116" s="46">
        <v>63</v>
      </c>
      <c r="L116" s="8" t="str">
        <f t="shared" si="9"/>
        <v>5th 6th GAME 1vs3</v>
      </c>
      <c r="M116" s="14"/>
    </row>
    <row r="117" spans="2:20" hidden="1" outlineLevel="1" x14ac:dyDescent="0.25">
      <c r="B117" s="7"/>
      <c r="I117" t="s">
        <v>120</v>
      </c>
      <c r="J117" s="44" t="s">
        <v>190</v>
      </c>
      <c r="K117" s="46">
        <v>64</v>
      </c>
      <c r="L117" s="8" t="str">
        <f t="shared" si="9"/>
        <v>5th 6th GAME 1vs2</v>
      </c>
      <c r="M117" s="14"/>
    </row>
    <row r="118" spans="2:20" hidden="1" outlineLevel="1" x14ac:dyDescent="0.25">
      <c r="B118" s="7"/>
      <c r="I118" t="s">
        <v>120</v>
      </c>
      <c r="J118" s="44" t="s">
        <v>191</v>
      </c>
      <c r="K118" s="47">
        <v>65</v>
      </c>
      <c r="L118" s="8" t="str">
        <f t="shared" si="9"/>
        <v>5th 6th GAME 2vs3</v>
      </c>
      <c r="M118" s="14"/>
    </row>
    <row r="119" spans="2:20" hidden="1" outlineLevel="1" x14ac:dyDescent="0.25">
      <c r="B119" s="7"/>
      <c r="I119" t="s">
        <v>120</v>
      </c>
      <c r="J119" s="44" t="s">
        <v>192</v>
      </c>
      <c r="K119" s="46">
        <v>66</v>
      </c>
      <c r="L119" s="8" t="str">
        <f t="shared" ref="L119:L122" si="10">J119</f>
        <v>5th 6th GAME 3vs4</v>
      </c>
      <c r="M119" s="14"/>
    </row>
    <row r="120" spans="2:20" hidden="1" outlineLevel="1" x14ac:dyDescent="0.25">
      <c r="B120" s="7"/>
      <c r="I120" t="s">
        <v>120</v>
      </c>
      <c r="J120" s="44" t="s">
        <v>193</v>
      </c>
      <c r="K120" s="46">
        <v>67</v>
      </c>
      <c r="L120" s="8" t="str">
        <f t="shared" si="10"/>
        <v>5th 6th GAME 1vs4</v>
      </c>
      <c r="M120" s="14"/>
    </row>
    <row r="121" spans="2:20" hidden="1" outlineLevel="1" x14ac:dyDescent="0.25">
      <c r="B121" s="7"/>
      <c r="I121" t="s">
        <v>120</v>
      </c>
      <c r="J121" s="44" t="s">
        <v>194</v>
      </c>
      <c r="K121" s="46">
        <v>68</v>
      </c>
      <c r="L121" s="8" t="str">
        <f t="shared" si="10"/>
        <v>5th 6th GAME 2vs4</v>
      </c>
      <c r="M121" s="14"/>
    </row>
    <row r="122" spans="2:20" hidden="1" outlineLevel="1" x14ac:dyDescent="0.25">
      <c r="B122" s="7"/>
      <c r="I122" t="s">
        <v>120</v>
      </c>
      <c r="J122" s="44" t="s">
        <v>195</v>
      </c>
      <c r="K122" s="46">
        <v>69</v>
      </c>
      <c r="L122" s="8" t="str">
        <f t="shared" si="10"/>
        <v>5th 6th GAME 1vs3</v>
      </c>
      <c r="M122" s="14"/>
    </row>
    <row r="123" spans="2:20" hidden="1" outlineLevel="1" x14ac:dyDescent="0.25">
      <c r="B123" s="7"/>
      <c r="M123" s="14"/>
    </row>
    <row r="124" spans="2:20" ht="15.75" hidden="1" outlineLevel="1" thickBot="1" x14ac:dyDescent="0.3">
      <c r="B124" s="7"/>
      <c r="M124" s="14"/>
      <c r="N124" s="18"/>
      <c r="O124" s="19"/>
      <c r="P124" s="19"/>
      <c r="Q124" s="87"/>
      <c r="R124" s="87"/>
      <c r="S124" s="87"/>
      <c r="T124" s="87"/>
    </row>
    <row r="125" spans="2:20" ht="15.75" collapsed="1" thickBot="1" x14ac:dyDescent="0.3">
      <c r="B125" s="7"/>
      <c r="K125" s="67"/>
      <c r="L125" s="67"/>
      <c r="M125" s="70"/>
      <c r="N125" s="84"/>
      <c r="O125" s="85"/>
      <c r="P125" s="86"/>
      <c r="Q125" s="87" t="str">
        <f>D25</f>
        <v>Field 1</v>
      </c>
      <c r="R125" s="88" t="str">
        <f>E25</f>
        <v>Field 2</v>
      </c>
      <c r="S125" s="88" t="str">
        <f>F25</f>
        <v>Field 3</v>
      </c>
      <c r="T125" s="88" t="s">
        <v>3</v>
      </c>
    </row>
    <row r="126" spans="2:20" x14ac:dyDescent="0.25">
      <c r="B126" s="7"/>
      <c r="K126" s="67"/>
      <c r="L126" s="67"/>
      <c r="M126" s="70"/>
      <c r="N126" t="s">
        <v>62</v>
      </c>
      <c r="O126" s="7">
        <v>0.75</v>
      </c>
      <c r="P126" s="71">
        <v>42604</v>
      </c>
      <c r="Q126" s="65" t="s">
        <v>146</v>
      </c>
      <c r="R126" s="72" t="s">
        <v>147</v>
      </c>
      <c r="S126" s="72" t="s">
        <v>151</v>
      </c>
      <c r="T126" s="72" t="s">
        <v>152</v>
      </c>
    </row>
    <row r="127" spans="2:20" x14ac:dyDescent="0.25">
      <c r="B127" s="7"/>
      <c r="K127" s="67"/>
      <c r="L127" s="67"/>
      <c r="M127" s="70"/>
      <c r="N127" t="s">
        <v>63</v>
      </c>
      <c r="O127" s="7">
        <v>0.75</v>
      </c>
      <c r="P127" s="71">
        <v>42605</v>
      </c>
      <c r="Q127" s="73" t="s">
        <v>149</v>
      </c>
      <c r="R127" s="72" t="s">
        <v>150</v>
      </c>
      <c r="S127" s="72" t="s">
        <v>153</v>
      </c>
      <c r="T127" s="72" t="s">
        <v>148</v>
      </c>
    </row>
    <row r="128" spans="2:20" x14ac:dyDescent="0.25">
      <c r="B128" s="7"/>
      <c r="K128" s="67"/>
      <c r="L128" s="67"/>
      <c r="M128" s="70"/>
      <c r="N128" t="s">
        <v>145</v>
      </c>
      <c r="O128" s="7">
        <v>0.75</v>
      </c>
      <c r="P128" s="71">
        <v>42606</v>
      </c>
      <c r="Q128" s="72" t="s">
        <v>146</v>
      </c>
      <c r="R128" s="72" t="s">
        <v>147</v>
      </c>
      <c r="S128" s="72" t="s">
        <v>151</v>
      </c>
      <c r="T128" s="72" t="s">
        <v>152</v>
      </c>
    </row>
    <row r="129" spans="2:20" ht="15.75" thickBot="1" x14ac:dyDescent="0.3">
      <c r="B129" s="7"/>
      <c r="K129" s="67"/>
      <c r="L129" s="67"/>
      <c r="M129" s="70"/>
      <c r="N129" s="18" t="s">
        <v>64</v>
      </c>
      <c r="O129" s="74">
        <v>0.75</v>
      </c>
      <c r="P129" s="75">
        <v>42607</v>
      </c>
      <c r="Q129" s="81" t="s">
        <v>149</v>
      </c>
      <c r="R129" s="76" t="s">
        <v>150</v>
      </c>
      <c r="S129" s="72" t="s">
        <v>153</v>
      </c>
      <c r="T129" s="76" t="s">
        <v>148</v>
      </c>
    </row>
    <row r="130" spans="2:20" ht="15.75" thickBot="1" x14ac:dyDescent="0.3">
      <c r="B130" s="7"/>
      <c r="K130" s="67"/>
      <c r="L130" s="67"/>
      <c r="M130" s="70"/>
      <c r="N130" s="77"/>
      <c r="O130" s="78"/>
      <c r="P130" s="78"/>
      <c r="Q130" s="79"/>
      <c r="R130" s="79"/>
      <c r="S130" s="79"/>
      <c r="T130" s="80"/>
    </row>
    <row r="131" spans="2:20" x14ac:dyDescent="0.25">
      <c r="B131" s="7"/>
      <c r="K131" s="67"/>
      <c r="L131" s="67"/>
      <c r="M131" s="70"/>
      <c r="N131" t="s">
        <v>62</v>
      </c>
      <c r="O131" s="7">
        <v>0.75</v>
      </c>
      <c r="P131" s="71">
        <v>42611</v>
      </c>
      <c r="Q131" s="65" t="s">
        <v>146</v>
      </c>
      <c r="R131" s="72" t="s">
        <v>147</v>
      </c>
      <c r="S131" s="72" t="s">
        <v>151</v>
      </c>
      <c r="T131" s="72" t="s">
        <v>152</v>
      </c>
    </row>
    <row r="132" spans="2:20" x14ac:dyDescent="0.25">
      <c r="B132" s="7"/>
      <c r="K132" s="67"/>
      <c r="L132" s="67"/>
      <c r="M132" s="70"/>
      <c r="N132" t="s">
        <v>63</v>
      </c>
      <c r="O132" s="7">
        <v>0.75</v>
      </c>
      <c r="P132" s="71">
        <v>42612</v>
      </c>
      <c r="Q132" s="73" t="s">
        <v>149</v>
      </c>
      <c r="R132" s="72" t="s">
        <v>150</v>
      </c>
      <c r="S132" s="72" t="s">
        <v>153</v>
      </c>
      <c r="T132" s="72" t="s">
        <v>148</v>
      </c>
    </row>
    <row r="133" spans="2:20" x14ac:dyDescent="0.25">
      <c r="B133" s="7"/>
      <c r="K133" s="67"/>
      <c r="L133" s="67"/>
      <c r="M133" s="70"/>
      <c r="N133" t="s">
        <v>145</v>
      </c>
      <c r="O133" s="7">
        <v>0.75</v>
      </c>
      <c r="P133" s="71">
        <v>42613</v>
      </c>
      <c r="Q133" s="72" t="s">
        <v>146</v>
      </c>
      <c r="R133" s="72" t="s">
        <v>147</v>
      </c>
      <c r="S133" s="72" t="s">
        <v>151</v>
      </c>
      <c r="T133" s="72" t="s">
        <v>152</v>
      </c>
    </row>
    <row r="134" spans="2:20" ht="15.75" thickBot="1" x14ac:dyDescent="0.3">
      <c r="B134" s="7"/>
      <c r="K134" s="67"/>
      <c r="L134" s="67"/>
      <c r="M134" s="70"/>
      <c r="N134" s="18" t="s">
        <v>64</v>
      </c>
      <c r="O134" s="74">
        <v>0.75</v>
      </c>
      <c r="P134" s="75">
        <v>42614</v>
      </c>
      <c r="Q134" s="81" t="s">
        <v>149</v>
      </c>
      <c r="R134" s="76" t="s">
        <v>150</v>
      </c>
      <c r="S134" s="72" t="s">
        <v>153</v>
      </c>
      <c r="T134" s="76" t="s">
        <v>148</v>
      </c>
    </row>
    <row r="135" spans="2:20" ht="15.75" thickBot="1" x14ac:dyDescent="0.3">
      <c r="B135" s="7"/>
      <c r="K135" s="96" t="s">
        <v>164</v>
      </c>
      <c r="L135" s="96"/>
      <c r="M135" s="70"/>
      <c r="N135" s="77"/>
      <c r="O135" s="78"/>
      <c r="P135" s="78"/>
      <c r="Q135" s="79"/>
      <c r="R135" s="79"/>
      <c r="S135" s="79"/>
      <c r="T135" s="80"/>
    </row>
    <row r="136" spans="2:20" x14ac:dyDescent="0.25">
      <c r="B136" s="7"/>
      <c r="K136" s="92" t="s">
        <v>165</v>
      </c>
      <c r="L136" s="92"/>
      <c r="M136" s="70"/>
      <c r="N136" t="s">
        <v>62</v>
      </c>
      <c r="O136" s="7">
        <v>0.75</v>
      </c>
      <c r="P136" s="71">
        <v>42618</v>
      </c>
      <c r="Q136" s="93" t="s">
        <v>154</v>
      </c>
      <c r="R136" s="94"/>
      <c r="S136" s="94"/>
      <c r="T136" s="95"/>
    </row>
    <row r="137" spans="2:20" x14ac:dyDescent="0.25">
      <c r="B137" s="7"/>
      <c r="K137" s="97" t="s">
        <v>166</v>
      </c>
      <c r="L137" s="97"/>
      <c r="M137" s="70"/>
      <c r="N137" t="s">
        <v>63</v>
      </c>
      <c r="O137" s="7">
        <v>0.75</v>
      </c>
      <c r="P137" s="71">
        <v>42619</v>
      </c>
      <c r="Q137" s="72" t="s">
        <v>146</v>
      </c>
      <c r="R137" s="72" t="s">
        <v>147</v>
      </c>
      <c r="S137" s="72" t="s">
        <v>151</v>
      </c>
      <c r="T137" s="72" t="s">
        <v>152</v>
      </c>
    </row>
    <row r="138" spans="2:20" x14ac:dyDescent="0.25">
      <c r="B138" s="7"/>
      <c r="K138" s="92" t="s">
        <v>167</v>
      </c>
      <c r="L138" s="92"/>
      <c r="M138" s="70"/>
      <c r="N138" t="s">
        <v>145</v>
      </c>
      <c r="O138" s="7">
        <v>0.75</v>
      </c>
      <c r="P138" s="71">
        <v>42620</v>
      </c>
      <c r="Q138" s="72"/>
      <c r="R138" s="72"/>
      <c r="S138" s="72"/>
      <c r="T138" s="72"/>
    </row>
    <row r="139" spans="2:20" x14ac:dyDescent="0.25">
      <c r="B139" s="7"/>
      <c r="K139" s="98" t="s">
        <v>168</v>
      </c>
      <c r="L139" s="98"/>
      <c r="M139" s="70"/>
      <c r="N139" t="s">
        <v>64</v>
      </c>
      <c r="O139" s="7">
        <v>0.75</v>
      </c>
      <c r="P139" s="71">
        <v>42621</v>
      </c>
      <c r="Q139" s="72" t="s">
        <v>149</v>
      </c>
      <c r="R139" s="72" t="s">
        <v>150</v>
      </c>
      <c r="S139" s="72" t="s">
        <v>153</v>
      </c>
      <c r="T139" s="72" t="s">
        <v>148</v>
      </c>
    </row>
    <row r="140" spans="2:20" x14ac:dyDescent="0.25">
      <c r="B140" s="7"/>
      <c r="K140" s="92" t="s">
        <v>169</v>
      </c>
      <c r="L140" s="92"/>
      <c r="M140" s="70"/>
      <c r="N140" t="str">
        <f t="shared" ref="N140:P144" si="11">A26</f>
        <v>Saturday</v>
      </c>
      <c r="O140" s="7">
        <f t="shared" si="11"/>
        <v>0.375</v>
      </c>
      <c r="P140" s="71">
        <f t="shared" si="11"/>
        <v>42623</v>
      </c>
      <c r="Q140" s="72" t="str">
        <f>IFERROR(VLOOKUP(D26,K:L,2,FALSE)," ")</f>
        <v>1st 2nd GAME 1vs2</v>
      </c>
      <c r="R140" s="72" t="str">
        <f>IFERROR(VLOOKUP(E26,K:L,2,FALSE)," ")</f>
        <v>3rd 4th GAME 1vs2</v>
      </c>
      <c r="S140" s="72" t="str">
        <f>IFERROR(VLOOKUP(F26,K:L,2,FALSE)," ")</f>
        <v>5th 6th GAME 1vs2</v>
      </c>
      <c r="T140" s="72"/>
    </row>
    <row r="141" spans="2:20" x14ac:dyDescent="0.25">
      <c r="B141" s="7"/>
      <c r="K141" s="67"/>
      <c r="L141" s="67"/>
      <c r="M141" s="70"/>
      <c r="N141" t="str">
        <f t="shared" si="11"/>
        <v>Saturday</v>
      </c>
      <c r="O141" s="7">
        <f t="shared" si="11"/>
        <v>0.41666666666666669</v>
      </c>
      <c r="P141" s="71">
        <f t="shared" si="11"/>
        <v>42623</v>
      </c>
      <c r="Q141" s="72" t="str">
        <f>IFERROR(VLOOKUP(D27,K:L,2,FALSE)," ")</f>
        <v>1st 2nd GAME 3vs4</v>
      </c>
      <c r="R141" s="72" t="str">
        <f>IFERROR(VLOOKUP(E27,K:L,2,FALSE)," ")</f>
        <v>3rd 4th GAME 2vs3</v>
      </c>
      <c r="S141" s="72" t="str">
        <f>IFERROR(VLOOKUP(F27,K:L,2,FALSE)," ")</f>
        <v>5th 6th GAME 2vs3</v>
      </c>
      <c r="T141" s="72"/>
    </row>
    <row r="142" spans="2:20" x14ac:dyDescent="0.25">
      <c r="B142" s="7"/>
      <c r="K142" s="67"/>
      <c r="L142" s="67"/>
      <c r="M142" s="70"/>
      <c r="N142" t="str">
        <f t="shared" si="11"/>
        <v>Saturday</v>
      </c>
      <c r="O142" s="7">
        <f t="shared" si="11"/>
        <v>0.45833333333333331</v>
      </c>
      <c r="P142" s="71">
        <f t="shared" si="11"/>
        <v>42623</v>
      </c>
      <c r="Q142" s="72" t="str">
        <f>IFERROR(VLOOKUP(D28,K:L,2,FALSE)," ")</f>
        <v xml:space="preserve"> </v>
      </c>
      <c r="R142" s="72" t="str">
        <f>IFERROR(VLOOKUP(E28,K:L,2,FALSE)," ")</f>
        <v>3rd 4th GAME 3vs4</v>
      </c>
      <c r="S142" s="72" t="str">
        <f>IFERROR(VLOOKUP(F28,K:L,2,FALSE)," ")</f>
        <v>5th 6th GAME 1vs4</v>
      </c>
      <c r="T142" s="72"/>
    </row>
    <row r="143" spans="2:20" x14ac:dyDescent="0.25">
      <c r="B143" s="7"/>
      <c r="K143" s="67"/>
      <c r="L143" s="67"/>
      <c r="M143" s="70"/>
      <c r="N143" t="str">
        <f t="shared" si="11"/>
        <v>Saturday</v>
      </c>
      <c r="O143" s="7">
        <f t="shared" si="11"/>
        <v>0.5</v>
      </c>
      <c r="P143" s="71">
        <f t="shared" si="11"/>
        <v>42623</v>
      </c>
      <c r="Q143" s="72" t="str">
        <f>IFERROR(VLOOKUP(D29,K:L,2,FALSE)," ")</f>
        <v xml:space="preserve"> </v>
      </c>
      <c r="R143" s="72" t="str">
        <f>IFERROR(VLOOKUP(E29,K:L,2,FALSE)," ")</f>
        <v>3rd 4th GAME 4vs5</v>
      </c>
      <c r="S143" s="72" t="str">
        <f>IFERROR(VLOOKUP(F29,K:L,2,FALSE)," ")</f>
        <v>5th 6th GAME 3vs4</v>
      </c>
      <c r="T143" s="72"/>
    </row>
    <row r="144" spans="2:20" ht="15.75" thickBot="1" x14ac:dyDescent="0.3">
      <c r="B144" s="7"/>
      <c r="K144" s="67"/>
      <c r="L144" s="67"/>
      <c r="M144" s="70"/>
      <c r="N144" s="18" t="str">
        <f t="shared" si="11"/>
        <v>Saturday</v>
      </c>
      <c r="O144" s="74">
        <f t="shared" si="11"/>
        <v>0.54166666666666663</v>
      </c>
      <c r="P144" s="75">
        <f t="shared" si="11"/>
        <v>42623</v>
      </c>
      <c r="Q144" s="76" t="str">
        <f>IFERROR(VLOOKUP(D30,K:L,2,FALSE)," ")</f>
        <v xml:space="preserve"> </v>
      </c>
      <c r="R144" s="76" t="str">
        <f>IFERROR(VLOOKUP(E30,K:L,2,FALSE)," ")</f>
        <v xml:space="preserve"> </v>
      </c>
      <c r="S144" s="76" t="str">
        <f>IFERROR(VLOOKUP(F30,K:L,2,FALSE)," ")</f>
        <v xml:space="preserve"> </v>
      </c>
      <c r="T144" s="76"/>
    </row>
    <row r="145" spans="2:20" ht="15.75" thickBot="1" x14ac:dyDescent="0.3">
      <c r="B145" s="7"/>
      <c r="K145" s="67"/>
      <c r="L145" s="67"/>
      <c r="M145" s="70"/>
      <c r="N145" s="77"/>
      <c r="O145" s="82"/>
      <c r="P145" s="83"/>
      <c r="Q145" s="79"/>
      <c r="R145" s="79"/>
      <c r="S145" s="79"/>
      <c r="T145" s="80"/>
    </row>
    <row r="146" spans="2:20" x14ac:dyDescent="0.25">
      <c r="B146" s="7"/>
      <c r="K146" s="67"/>
      <c r="L146" s="67"/>
      <c r="M146" s="70"/>
      <c r="N146" t="str">
        <f t="shared" ref="N146:P147" si="12">A32</f>
        <v>Monday</v>
      </c>
      <c r="O146" s="7">
        <f t="shared" si="12"/>
        <v>0.75</v>
      </c>
      <c r="P146" s="71">
        <f t="shared" si="12"/>
        <v>42625</v>
      </c>
      <c r="Q146" s="72" t="str">
        <f>IFERROR(VLOOKUP(D32,K:L,2,FALSE)," ")</f>
        <v>1st 2nd GAME 4vs5</v>
      </c>
      <c r="R146" s="72" t="str">
        <f>IFERROR(VLOOKUP(E32,K:L,2,FALSE)," ")</f>
        <v>3rd 4th GAME 3vs4</v>
      </c>
      <c r="S146" s="72" t="str">
        <f>IFERROR(VLOOKUP(F32,K:L,2,FALSE)," ")</f>
        <v>5th 6th GAME 2vs3</v>
      </c>
      <c r="T146" s="72" t="s">
        <v>155</v>
      </c>
    </row>
    <row r="147" spans="2:20" x14ac:dyDescent="0.25">
      <c r="B147" s="7"/>
      <c r="K147" s="67"/>
      <c r="L147" s="67"/>
      <c r="M147" s="70"/>
      <c r="N147" t="str">
        <f t="shared" si="12"/>
        <v>Tuesday</v>
      </c>
      <c r="O147" s="7">
        <f t="shared" si="12"/>
        <v>0.75</v>
      </c>
      <c r="P147" s="71">
        <f t="shared" si="12"/>
        <v>42626</v>
      </c>
      <c r="Q147" s="72" t="s">
        <v>146</v>
      </c>
      <c r="R147" s="72" t="s">
        <v>147</v>
      </c>
      <c r="S147" s="72" t="s">
        <v>149</v>
      </c>
      <c r="T147" s="72" t="s">
        <v>153</v>
      </c>
    </row>
    <row r="148" spans="2:20" x14ac:dyDescent="0.25">
      <c r="B148" s="7"/>
      <c r="K148" s="67"/>
      <c r="L148" s="67"/>
      <c r="M148" s="70"/>
      <c r="N148" t="str">
        <f>N138</f>
        <v>Wednesday</v>
      </c>
      <c r="O148" s="7">
        <f>O138</f>
        <v>0.75</v>
      </c>
      <c r="P148" s="71">
        <v>42627</v>
      </c>
      <c r="Q148" s="72" t="s">
        <v>148</v>
      </c>
      <c r="R148" s="72" t="s">
        <v>153</v>
      </c>
      <c r="S148" s="72"/>
      <c r="T148" s="72"/>
    </row>
    <row r="149" spans="2:20" x14ac:dyDescent="0.25">
      <c r="B149" s="7"/>
      <c r="K149" s="67"/>
      <c r="L149" s="67"/>
      <c r="M149" s="70"/>
      <c r="N149" t="str">
        <f t="shared" ref="N149:P154" si="13">A34</f>
        <v>Thursday</v>
      </c>
      <c r="O149" s="7">
        <f t="shared" si="13"/>
        <v>0.75</v>
      </c>
      <c r="P149" s="71">
        <f t="shared" si="13"/>
        <v>42628</v>
      </c>
      <c r="Q149" s="72" t="s">
        <v>149</v>
      </c>
      <c r="R149" s="72" t="s">
        <v>150</v>
      </c>
      <c r="S149" s="72" t="s">
        <v>151</v>
      </c>
      <c r="T149" s="72" t="s">
        <v>152</v>
      </c>
    </row>
    <row r="150" spans="2:20" x14ac:dyDescent="0.25">
      <c r="B150" s="7"/>
      <c r="K150" s="67"/>
      <c r="L150" s="67"/>
      <c r="M150" s="70"/>
      <c r="N150" t="str">
        <f t="shared" si="13"/>
        <v>Saturday</v>
      </c>
      <c r="O150" s="7">
        <f t="shared" si="13"/>
        <v>0.375</v>
      </c>
      <c r="P150" s="71">
        <f t="shared" si="13"/>
        <v>42630</v>
      </c>
      <c r="Q150" s="72" t="str">
        <f>IFERROR(VLOOKUP(D35,K:L,2,FALSE)," ")</f>
        <v>1st 2nd GAME 2vs3</v>
      </c>
      <c r="R150" s="72" t="str">
        <f t="shared" ref="R150:R156" si="14">IFERROR(VLOOKUP(E35,K:L,2,FALSE)," ")</f>
        <v>3rd 4th GAME 1vs5</v>
      </c>
      <c r="S150" s="72" t="str">
        <f t="shared" ref="S150:S156" si="15">IFERROR(VLOOKUP(F35,K:L,2,FALSE)," ")</f>
        <v>5th 6th GAME 3vs4</v>
      </c>
      <c r="T150" s="72"/>
    </row>
    <row r="151" spans="2:20" x14ac:dyDescent="0.25">
      <c r="B151" s="7"/>
      <c r="K151" s="67"/>
      <c r="L151" s="67"/>
      <c r="M151" s="70"/>
      <c r="N151" t="str">
        <f t="shared" si="13"/>
        <v>Saturday</v>
      </c>
      <c r="O151" s="7">
        <f t="shared" si="13"/>
        <v>0.41666666666666669</v>
      </c>
      <c r="P151" s="71">
        <f t="shared" si="13"/>
        <v>42630</v>
      </c>
      <c r="Q151" s="72" t="str">
        <f>IFERROR(VLOOKUP(D36,K:L,2,FALSE)," ")</f>
        <v>1st 2nd GAME 1vs5</v>
      </c>
      <c r="R151" s="72" t="str">
        <f t="shared" si="14"/>
        <v>3rd 4th GAME 1vs3</v>
      </c>
      <c r="S151" s="72" t="str">
        <f t="shared" si="15"/>
        <v>5th 6th GAME 1vs3</v>
      </c>
      <c r="T151" s="72"/>
    </row>
    <row r="152" spans="2:20" x14ac:dyDescent="0.25">
      <c r="B152" s="7"/>
      <c r="K152" s="67"/>
      <c r="L152" s="67"/>
      <c r="M152" s="70"/>
      <c r="N152" t="str">
        <f t="shared" si="13"/>
        <v>Saturday</v>
      </c>
      <c r="O152" s="7">
        <f t="shared" si="13"/>
        <v>0.45833333333333331</v>
      </c>
      <c r="P152" s="71">
        <f t="shared" si="13"/>
        <v>42630</v>
      </c>
      <c r="Q152" s="72" t="str">
        <f>IFERROR(VLOOKUP(D37,K:L,2,FALSE)," ")</f>
        <v xml:space="preserve"> </v>
      </c>
      <c r="R152" s="72" t="str">
        <f t="shared" si="14"/>
        <v>3rd 4th GAME 2vs4</v>
      </c>
      <c r="S152" s="72" t="str">
        <f t="shared" si="15"/>
        <v>5th 6th GAME 2vs4</v>
      </c>
      <c r="T152" s="72"/>
    </row>
    <row r="153" spans="2:20" x14ac:dyDescent="0.25">
      <c r="B153" s="7"/>
      <c r="K153" s="67"/>
      <c r="L153" s="67"/>
      <c r="M153" s="70"/>
      <c r="N153" t="str">
        <f t="shared" si="13"/>
        <v>Saturday</v>
      </c>
      <c r="O153" s="7">
        <f t="shared" si="13"/>
        <v>0.5</v>
      </c>
      <c r="P153" s="71">
        <f t="shared" si="13"/>
        <v>42630</v>
      </c>
      <c r="Q153" s="72" t="str">
        <f>IFERROR(VLOOKUP(D38,K:L,2,FALSE)," ")</f>
        <v xml:space="preserve"> </v>
      </c>
      <c r="R153" s="72" t="str">
        <f t="shared" si="14"/>
        <v>3rd 4th GAME 2vs5</v>
      </c>
      <c r="S153" s="72" t="str">
        <f t="shared" si="15"/>
        <v>5th 6th GAME 1vs2</v>
      </c>
      <c r="T153" s="72"/>
    </row>
    <row r="154" spans="2:20" ht="15.75" thickBot="1" x14ac:dyDescent="0.3">
      <c r="B154" s="7"/>
      <c r="K154" s="67"/>
      <c r="L154" s="67"/>
      <c r="M154" s="70"/>
      <c r="N154" s="18" t="str">
        <f t="shared" si="13"/>
        <v>Saturday</v>
      </c>
      <c r="O154" s="74">
        <f t="shared" si="13"/>
        <v>0.54166666666666663</v>
      </c>
      <c r="P154" s="75">
        <f t="shared" si="13"/>
        <v>42630</v>
      </c>
      <c r="Q154" s="76" t="str">
        <f>IFERROR(VLOOKUP(D39,K:L,2,FALSE)," ")</f>
        <v xml:space="preserve"> </v>
      </c>
      <c r="R154" s="76" t="str">
        <f t="shared" si="14"/>
        <v xml:space="preserve"> </v>
      </c>
      <c r="S154" s="76" t="str">
        <f t="shared" si="15"/>
        <v xml:space="preserve"> </v>
      </c>
      <c r="T154" s="76"/>
    </row>
    <row r="155" spans="2:20" ht="15.75" thickBot="1" x14ac:dyDescent="0.3">
      <c r="B155" s="7"/>
      <c r="K155" s="67"/>
      <c r="L155" s="67"/>
      <c r="M155" s="70"/>
      <c r="N155" s="77"/>
      <c r="O155" s="82"/>
      <c r="P155" s="83"/>
      <c r="Q155" s="79"/>
      <c r="R155" s="79" t="str">
        <f t="shared" si="14"/>
        <v xml:space="preserve"> </v>
      </c>
      <c r="S155" s="79" t="str">
        <f t="shared" si="15"/>
        <v xml:space="preserve"> </v>
      </c>
      <c r="T155" s="80"/>
    </row>
    <row r="156" spans="2:20" x14ac:dyDescent="0.25">
      <c r="B156" s="7"/>
      <c r="K156" s="67"/>
      <c r="L156" s="67"/>
      <c r="M156" s="70"/>
      <c r="N156" t="str">
        <f t="shared" ref="N156:P157" si="16">A41</f>
        <v>Monday</v>
      </c>
      <c r="O156" s="7">
        <f t="shared" si="16"/>
        <v>0.75</v>
      </c>
      <c r="P156" s="71">
        <f t="shared" si="16"/>
        <v>42632</v>
      </c>
      <c r="Q156" s="72" t="str">
        <f>IFERROR(VLOOKUP(D41,K:L,2,FALSE)," ")</f>
        <v>1st 2nd GAME 2vs4</v>
      </c>
      <c r="R156" s="72" t="str">
        <f t="shared" si="14"/>
        <v>3rd 4th GAME 3vs5</v>
      </c>
      <c r="S156" s="72" t="str">
        <f t="shared" si="15"/>
        <v>5th 6th GAME 1vs2</v>
      </c>
      <c r="T156" s="72" t="s">
        <v>152</v>
      </c>
    </row>
    <row r="157" spans="2:20" x14ac:dyDescent="0.25">
      <c r="B157" s="7"/>
      <c r="K157" s="67"/>
      <c r="L157" s="67"/>
      <c r="M157" s="70"/>
      <c r="N157" t="str">
        <f t="shared" si="16"/>
        <v>Tuesday</v>
      </c>
      <c r="O157" s="7">
        <f t="shared" si="16"/>
        <v>0.75</v>
      </c>
      <c r="P157" s="71">
        <f t="shared" si="16"/>
        <v>42633</v>
      </c>
      <c r="Q157" s="72" t="str">
        <f>IFERROR(VLOOKUP(D42,K:L,2,FALSE)," ")</f>
        <v>1st 2nd GAME 3vs5</v>
      </c>
      <c r="R157" s="72" t="s">
        <v>146</v>
      </c>
      <c r="S157" s="72" t="s">
        <v>157</v>
      </c>
      <c r="T157" s="72" t="s">
        <v>149</v>
      </c>
    </row>
    <row r="158" spans="2:20" x14ac:dyDescent="0.25">
      <c r="B158" s="7"/>
      <c r="K158" s="67"/>
      <c r="L158" s="67"/>
      <c r="M158" s="70"/>
      <c r="N158" t="s">
        <v>145</v>
      </c>
      <c r="O158" s="7">
        <v>0.75</v>
      </c>
      <c r="P158" s="71">
        <v>42634</v>
      </c>
      <c r="Q158" s="72" t="s">
        <v>158</v>
      </c>
      <c r="R158" s="72" t="s">
        <v>149</v>
      </c>
      <c r="S158" s="72" t="s">
        <v>150</v>
      </c>
      <c r="T158" s="72" t="s">
        <v>153</v>
      </c>
    </row>
    <row r="159" spans="2:20" x14ac:dyDescent="0.25">
      <c r="B159" s="7"/>
      <c r="K159" s="67"/>
      <c r="L159" s="67"/>
      <c r="M159" s="70"/>
      <c r="N159" t="str">
        <f t="shared" ref="N159:P164" si="17">A43</f>
        <v>Thursday</v>
      </c>
      <c r="O159" s="7">
        <f t="shared" si="17"/>
        <v>0.75</v>
      </c>
      <c r="P159" s="71">
        <f t="shared" si="17"/>
        <v>42635</v>
      </c>
      <c r="Q159" s="72" t="str">
        <f t="shared" ref="Q159:Q164" si="18">IFERROR(VLOOKUP(D43,K:L,2,FALSE)," ")</f>
        <v>1st 2nd GAME 1vs4</v>
      </c>
      <c r="R159" s="72" t="s">
        <v>159</v>
      </c>
      <c r="S159" s="72" t="s">
        <v>151</v>
      </c>
      <c r="T159" s="72" t="s">
        <v>152</v>
      </c>
    </row>
    <row r="160" spans="2:20" x14ac:dyDescent="0.25">
      <c r="B160" s="7"/>
      <c r="K160" s="67"/>
      <c r="L160" s="67"/>
      <c r="M160" s="70"/>
      <c r="N160" t="str">
        <f t="shared" si="17"/>
        <v>Saturday</v>
      </c>
      <c r="O160" s="7">
        <f t="shared" si="17"/>
        <v>0.375</v>
      </c>
      <c r="P160" s="71">
        <f t="shared" si="17"/>
        <v>42637</v>
      </c>
      <c r="Q160" s="72" t="str">
        <f t="shared" si="18"/>
        <v>1st 2nd GAME 1vs3</v>
      </c>
      <c r="R160" s="72" t="str">
        <f>IFERROR(VLOOKUP(E44,K:L,2,FALSE)," ")</f>
        <v>3rd 4th GAME 1vs4</v>
      </c>
      <c r="S160" s="72" t="str">
        <f>IFERROR(VLOOKUP(F44,K:L,2,FALSE)," ")</f>
        <v>5th 6th GAME 1vs4</v>
      </c>
      <c r="T160" s="72"/>
    </row>
    <row r="161" spans="2:20" x14ac:dyDescent="0.25">
      <c r="B161" s="7"/>
      <c r="K161" s="67"/>
      <c r="L161" s="67"/>
      <c r="M161" s="70"/>
      <c r="N161" t="str">
        <f t="shared" si="17"/>
        <v>Saturday</v>
      </c>
      <c r="O161" s="7">
        <f t="shared" si="17"/>
        <v>0.41666666666666669</v>
      </c>
      <c r="P161" s="71">
        <f t="shared" si="17"/>
        <v>42637</v>
      </c>
      <c r="Q161" s="72" t="str">
        <f t="shared" si="18"/>
        <v>1st 2nd GAME 2vs5</v>
      </c>
      <c r="R161" s="72" t="str">
        <f>IFERROR(VLOOKUP(E45,K:L,2,FALSE)," ")</f>
        <v>3rd 4th GAME 4vs5</v>
      </c>
      <c r="S161" s="72" t="str">
        <f>IFERROR(VLOOKUP(F45,K:L,2,FALSE)," ")</f>
        <v>5th 6th GAME 2vs4</v>
      </c>
      <c r="T161" s="72"/>
    </row>
    <row r="162" spans="2:20" x14ac:dyDescent="0.25">
      <c r="B162" s="7"/>
      <c r="K162" s="67"/>
      <c r="L162" s="67"/>
      <c r="M162" s="70"/>
      <c r="N162" t="str">
        <f t="shared" si="17"/>
        <v>Saturday</v>
      </c>
      <c r="O162" s="7">
        <f t="shared" si="17"/>
        <v>0.45833333333333331</v>
      </c>
      <c r="P162" s="71">
        <f t="shared" si="17"/>
        <v>42637</v>
      </c>
      <c r="Q162" s="72" t="str">
        <f t="shared" si="18"/>
        <v>3rd 4th GAME 3vs5</v>
      </c>
      <c r="R162" s="72" t="str">
        <f>IFERROR(VLOOKUP(E46,K:L,2,FALSE)," ")</f>
        <v>3rd 4th GAME 1vs2</v>
      </c>
      <c r="S162" s="72" t="str">
        <f>IFERROR(VLOOKUP(F46,K:L,2,FALSE)," ")</f>
        <v>5th 6th GAME 1vs3</v>
      </c>
      <c r="T162" s="72"/>
    </row>
    <row r="163" spans="2:20" x14ac:dyDescent="0.25">
      <c r="B163" s="7"/>
      <c r="K163" s="67"/>
      <c r="L163" s="67"/>
      <c r="M163" s="70"/>
      <c r="N163" t="str">
        <f t="shared" si="17"/>
        <v>Saturday</v>
      </c>
      <c r="O163" s="7">
        <f t="shared" si="17"/>
        <v>0.5</v>
      </c>
      <c r="P163" s="71">
        <f t="shared" si="17"/>
        <v>42637</v>
      </c>
      <c r="Q163" s="72" t="str">
        <f t="shared" si="18"/>
        <v xml:space="preserve"> </v>
      </c>
      <c r="R163" s="72" t="str">
        <f>IFERROR(VLOOKUP(E47,K:L,2,FALSE)," ")</f>
        <v>3rd 4th GAME 2vs3</v>
      </c>
      <c r="S163" s="72" t="str">
        <f>IFERROR(VLOOKUP(F47,K:L,2,FALSE)," ")</f>
        <v>5th 6th GAME 2vs3</v>
      </c>
      <c r="T163" s="72"/>
    </row>
    <row r="164" spans="2:20" ht="15.75" thickBot="1" x14ac:dyDescent="0.3">
      <c r="B164" s="7"/>
      <c r="K164" s="67"/>
      <c r="L164" s="67"/>
      <c r="M164" s="70"/>
      <c r="N164" s="18" t="str">
        <f t="shared" si="17"/>
        <v>Saturday</v>
      </c>
      <c r="O164" s="74">
        <f t="shared" si="17"/>
        <v>0.54166666666666663</v>
      </c>
      <c r="P164" s="75">
        <f t="shared" si="17"/>
        <v>42637</v>
      </c>
      <c r="Q164" s="76" t="str">
        <f t="shared" si="18"/>
        <v xml:space="preserve"> </v>
      </c>
      <c r="R164" s="76" t="str">
        <f>IFERROR(VLOOKUP(E48,K:L,2,FALSE)," ")</f>
        <v xml:space="preserve"> </v>
      </c>
      <c r="S164" s="76" t="str">
        <f>IFERROR(VLOOKUP(F48,K:L,2,FALSE)," ")</f>
        <v xml:space="preserve"> </v>
      </c>
      <c r="T164" s="76"/>
    </row>
    <row r="165" spans="2:20" ht="15.75" thickBot="1" x14ac:dyDescent="0.3">
      <c r="B165" s="7"/>
      <c r="K165" s="67"/>
      <c r="L165" s="67"/>
      <c r="M165" s="70"/>
      <c r="N165" s="77"/>
      <c r="O165" s="78"/>
      <c r="P165" s="83"/>
      <c r="Q165" s="79"/>
      <c r="R165" s="79"/>
      <c r="S165" s="79"/>
      <c r="T165" s="80"/>
    </row>
    <row r="166" spans="2:20" x14ac:dyDescent="0.25">
      <c r="B166" s="7"/>
      <c r="I166" s="64"/>
      <c r="K166" s="67"/>
      <c r="L166" s="67"/>
      <c r="M166" s="70"/>
      <c r="N166" t="str">
        <f t="shared" ref="N166:P167" si="19">A50</f>
        <v>Monday</v>
      </c>
      <c r="O166" s="7">
        <f t="shared" si="19"/>
        <v>0.75</v>
      </c>
      <c r="P166" s="71">
        <f t="shared" si="19"/>
        <v>42639</v>
      </c>
      <c r="Q166" s="72" t="str">
        <f>IFERROR(VLOOKUP(D50,K:L,2,FALSE)," ")</f>
        <v>1st 2nd GAME 3vs5</v>
      </c>
      <c r="R166" s="72" t="str">
        <f>IFERROR(VLOOKUP(E50,K:L,2,FALSE)," ")</f>
        <v>3rd 4th GAME 1vs4</v>
      </c>
      <c r="S166" s="72" t="str">
        <f>IFERROR(VLOOKUP(F50,K:L,2,FALSE)," ")</f>
        <v>5th 6th GAME 1vs4</v>
      </c>
      <c r="T166" s="72" t="s">
        <v>156</v>
      </c>
    </row>
    <row r="167" spans="2:20" x14ac:dyDescent="0.25">
      <c r="B167" s="7"/>
      <c r="I167" s="64"/>
      <c r="K167" s="67"/>
      <c r="L167" s="67"/>
      <c r="M167" s="70"/>
      <c r="N167" t="str">
        <f t="shared" si="19"/>
        <v>Tuesday</v>
      </c>
      <c r="O167" s="7">
        <f t="shared" si="19"/>
        <v>0.75</v>
      </c>
      <c r="P167" s="71">
        <f t="shared" si="19"/>
        <v>42640</v>
      </c>
      <c r="Q167" s="72" t="str">
        <f>IFERROR(VLOOKUP(D51,K:L,2,FALSE)," ")</f>
        <v>1st 2nd GAME 1vs2</v>
      </c>
      <c r="R167" s="72" t="s">
        <v>158</v>
      </c>
      <c r="S167" s="72" t="s">
        <v>157</v>
      </c>
      <c r="T167" s="72" t="s">
        <v>160</v>
      </c>
    </row>
    <row r="168" spans="2:20" x14ac:dyDescent="0.25">
      <c r="B168" s="7"/>
      <c r="K168" s="67"/>
      <c r="L168" s="67"/>
      <c r="M168" s="70"/>
      <c r="N168" t="s">
        <v>145</v>
      </c>
      <c r="O168" s="7">
        <v>0.75</v>
      </c>
      <c r="P168" s="71">
        <v>42641</v>
      </c>
      <c r="Q168" s="72" t="s">
        <v>146</v>
      </c>
      <c r="R168" s="72" t="s">
        <v>149</v>
      </c>
      <c r="S168" s="72" t="s">
        <v>150</v>
      </c>
      <c r="T168" s="72" t="s">
        <v>153</v>
      </c>
    </row>
    <row r="169" spans="2:20" x14ac:dyDescent="0.25">
      <c r="B169" s="7"/>
      <c r="K169" s="67"/>
      <c r="L169" s="67"/>
      <c r="M169" s="70"/>
      <c r="N169" t="str">
        <f t="shared" ref="N169:P174" si="20">A52</f>
        <v>Thursday</v>
      </c>
      <c r="O169" s="7">
        <f t="shared" si="20"/>
        <v>0.75</v>
      </c>
      <c r="P169" s="71">
        <f t="shared" si="20"/>
        <v>42642</v>
      </c>
      <c r="Q169" s="72" t="str">
        <f t="shared" ref="Q169:Q174" si="21">IFERROR(VLOOKUP(D52,K:L,2,FALSE)," ")</f>
        <v>1st 2nd GAME 4vs5</v>
      </c>
      <c r="R169" s="72" t="s">
        <v>153</v>
      </c>
      <c r="S169" s="72" t="s">
        <v>151</v>
      </c>
      <c r="T169" s="72" t="s">
        <v>152</v>
      </c>
    </row>
    <row r="170" spans="2:20" x14ac:dyDescent="0.25">
      <c r="B170" s="7"/>
      <c r="K170" s="67"/>
      <c r="L170" s="67"/>
      <c r="M170" s="70"/>
      <c r="N170" t="str">
        <f t="shared" si="20"/>
        <v>Saturday</v>
      </c>
      <c r="O170" s="7">
        <f t="shared" si="20"/>
        <v>0.375</v>
      </c>
      <c r="P170" s="71">
        <f t="shared" si="20"/>
        <v>42644</v>
      </c>
      <c r="Q170" s="72" t="str">
        <f t="shared" si="21"/>
        <v>1st 2nd GAME 1vs4</v>
      </c>
      <c r="R170" s="72" t="str">
        <f>IFERROR(VLOOKUP(E53,K:L,2,FALSE)," ")</f>
        <v>3rd 4th GAME 1vs3</v>
      </c>
      <c r="S170" s="72" t="str">
        <f>IFERROR(VLOOKUP(F53,K:L,2,FALSE)," ")</f>
        <v>5th 6th GAME 3vs4</v>
      </c>
      <c r="T170" s="72"/>
    </row>
    <row r="171" spans="2:20" x14ac:dyDescent="0.25">
      <c r="B171" s="7"/>
      <c r="K171" s="67"/>
      <c r="L171" s="67"/>
      <c r="M171" s="70"/>
      <c r="N171" t="str">
        <f t="shared" si="20"/>
        <v>Saturday</v>
      </c>
      <c r="O171" s="7">
        <f t="shared" si="20"/>
        <v>0.41666666666666669</v>
      </c>
      <c r="P171" s="71">
        <f t="shared" si="20"/>
        <v>42644</v>
      </c>
      <c r="Q171" s="72" t="str">
        <f t="shared" si="21"/>
        <v>1st 2nd GAME 2vs3</v>
      </c>
      <c r="R171" s="72" t="str">
        <f>IFERROR(VLOOKUP(E54,K:L,2,FALSE)," ")</f>
        <v>3rd 4th GAME 3vs5</v>
      </c>
      <c r="S171" s="72" t="str">
        <f>IFERROR(VLOOKUP(F54,K:L,2,FALSE)," ")</f>
        <v>5th 6th GAME 2vs4</v>
      </c>
      <c r="T171" s="72"/>
    </row>
    <row r="172" spans="2:20" x14ac:dyDescent="0.25">
      <c r="B172" s="7"/>
      <c r="K172" s="67"/>
      <c r="L172" s="67"/>
      <c r="M172" s="70"/>
      <c r="N172" t="str">
        <f t="shared" si="20"/>
        <v>Saturday</v>
      </c>
      <c r="O172" s="7">
        <f t="shared" si="20"/>
        <v>0.45833333333333331</v>
      </c>
      <c r="P172" s="71">
        <f t="shared" si="20"/>
        <v>42644</v>
      </c>
      <c r="Q172" s="72" t="str">
        <f t="shared" si="21"/>
        <v xml:space="preserve"> </v>
      </c>
      <c r="R172" s="72" t="str">
        <f>IFERROR(VLOOKUP(E55,K:L,2,FALSE)," ")</f>
        <v>3rd 4th GAME 2vs5</v>
      </c>
      <c r="S172" s="72" t="str">
        <f>IFERROR(VLOOKUP(F55,K:L,2,FALSE)," ")</f>
        <v>5th 6th GAME 1vs3</v>
      </c>
      <c r="T172" s="72"/>
    </row>
    <row r="173" spans="2:20" x14ac:dyDescent="0.25">
      <c r="B173" s="7"/>
      <c r="K173" s="67"/>
      <c r="L173" s="67"/>
      <c r="M173" s="70"/>
      <c r="N173" t="str">
        <f t="shared" si="20"/>
        <v>Saturday</v>
      </c>
      <c r="O173" s="7">
        <f t="shared" si="20"/>
        <v>0.5</v>
      </c>
      <c r="P173" s="71">
        <f t="shared" si="20"/>
        <v>42644</v>
      </c>
      <c r="Q173" s="72" t="str">
        <f t="shared" si="21"/>
        <v xml:space="preserve"> </v>
      </c>
      <c r="R173" s="72" t="str">
        <f>IFERROR(VLOOKUP(E56,K:L,2,FALSE)," ")</f>
        <v>3rd 4th GAME 2vs4</v>
      </c>
      <c r="S173" s="72" t="str">
        <f>IFERROR(VLOOKUP(F56,K:L,2,FALSE)," ")</f>
        <v>5th 6th GAME 1vs2</v>
      </c>
      <c r="T173" s="72"/>
    </row>
    <row r="174" spans="2:20" ht="15.75" thickBot="1" x14ac:dyDescent="0.3">
      <c r="B174" s="7"/>
      <c r="K174" s="67"/>
      <c r="L174" s="67"/>
      <c r="M174" s="70"/>
      <c r="N174" s="18" t="str">
        <f t="shared" si="20"/>
        <v>Saturday</v>
      </c>
      <c r="O174" s="74">
        <f t="shared" si="20"/>
        <v>0.54166666666666663</v>
      </c>
      <c r="P174" s="75">
        <f t="shared" si="20"/>
        <v>42644</v>
      </c>
      <c r="Q174" s="76" t="str">
        <f t="shared" si="21"/>
        <v xml:space="preserve"> </v>
      </c>
      <c r="R174" s="76" t="str">
        <f>IFERROR(VLOOKUP(E57,K:L,2,FALSE)," ")</f>
        <v xml:space="preserve"> </v>
      </c>
      <c r="S174" s="76" t="str">
        <f>IFERROR(VLOOKUP(F57,K:L,2,FALSE)," ")</f>
        <v xml:space="preserve"> </v>
      </c>
      <c r="T174" s="76"/>
    </row>
    <row r="175" spans="2:20" ht="15.75" thickBot="1" x14ac:dyDescent="0.3">
      <c r="B175" s="7"/>
      <c r="K175" s="67"/>
      <c r="L175" s="67"/>
      <c r="M175" s="70"/>
      <c r="N175" s="77"/>
      <c r="O175" s="82"/>
      <c r="P175" s="83"/>
      <c r="Q175" s="79"/>
      <c r="R175" s="79"/>
      <c r="S175" s="79"/>
      <c r="T175" s="80"/>
    </row>
    <row r="176" spans="2:20" x14ac:dyDescent="0.25">
      <c r="B176" s="7"/>
      <c r="K176" s="67"/>
      <c r="L176" s="67"/>
      <c r="M176" s="70"/>
      <c r="N176" t="str">
        <f t="shared" ref="N176:P177" si="22">A59</f>
        <v>Monday</v>
      </c>
      <c r="O176" s="7">
        <f t="shared" si="22"/>
        <v>0.72916666666666663</v>
      </c>
      <c r="P176" s="71">
        <f t="shared" si="22"/>
        <v>42646</v>
      </c>
      <c r="Q176" s="72" t="str">
        <f>IFERROR(VLOOKUP(D59,K:L,2,FALSE)," ")</f>
        <v>1st 2nd GAME 4vs5</v>
      </c>
      <c r="R176" s="72" t="str">
        <f>IFERROR(VLOOKUP(E59,K:L,2,FALSE)," ")</f>
        <v>3rd 4th GAME 1vs4</v>
      </c>
      <c r="S176" s="72" t="str">
        <f>IFERROR(VLOOKUP(F59,K:L,2,FALSE)," ")</f>
        <v>5th 6th GAME 3vs4</v>
      </c>
      <c r="T176" s="72" t="s">
        <v>151</v>
      </c>
    </row>
    <row r="177" spans="2:20" x14ac:dyDescent="0.25">
      <c r="B177" s="7"/>
      <c r="K177" s="67"/>
      <c r="L177" s="67"/>
      <c r="M177" s="70"/>
      <c r="N177" t="str">
        <f t="shared" si="22"/>
        <v>Tuesday</v>
      </c>
      <c r="O177" s="7">
        <f t="shared" si="22"/>
        <v>0.72916666666666663</v>
      </c>
      <c r="P177" s="71">
        <f t="shared" si="22"/>
        <v>42647</v>
      </c>
      <c r="Q177" s="72" t="str">
        <f>IFERROR(VLOOKUP(D60,K:L,2,FALSE)," ")</f>
        <v>1st 2nd GAME 1vs3</v>
      </c>
      <c r="R177" s="72" t="s">
        <v>162</v>
      </c>
      <c r="S177" s="72" t="s">
        <v>163</v>
      </c>
      <c r="T177" s="72" t="s">
        <v>160</v>
      </c>
    </row>
    <row r="178" spans="2:20" x14ac:dyDescent="0.25">
      <c r="B178" s="7"/>
      <c r="K178" s="67"/>
      <c r="L178" s="67"/>
      <c r="M178" s="70"/>
      <c r="N178" t="s">
        <v>145</v>
      </c>
      <c r="O178" s="7">
        <v>0.72916666666666663</v>
      </c>
      <c r="P178" s="71">
        <v>42648</v>
      </c>
      <c r="Q178" s="72" t="s">
        <v>161</v>
      </c>
      <c r="R178" s="72" t="s">
        <v>149</v>
      </c>
      <c r="S178" s="72" t="s">
        <v>150</v>
      </c>
      <c r="T178" s="72" t="s">
        <v>153</v>
      </c>
    </row>
    <row r="179" spans="2:20" x14ac:dyDescent="0.25">
      <c r="B179" s="7"/>
      <c r="K179" s="67"/>
      <c r="L179" s="67"/>
      <c r="M179" s="70"/>
      <c r="N179" t="str">
        <f t="shared" ref="N179:P184" si="23">A61</f>
        <v>Thursday</v>
      </c>
      <c r="O179" s="7">
        <f t="shared" si="23"/>
        <v>0.72916666666666663</v>
      </c>
      <c r="P179" s="71">
        <f t="shared" si="23"/>
        <v>42649</v>
      </c>
      <c r="Q179" s="72" t="str">
        <f t="shared" ref="Q179:Q184" si="24">IFERROR(VLOOKUP(D61,K:L,2,FALSE)," ")</f>
        <v>1st 2nd GAME 2vs4</v>
      </c>
      <c r="R179" s="72" t="s">
        <v>153</v>
      </c>
      <c r="S179" s="72" t="s">
        <v>151</v>
      </c>
      <c r="T179" s="72" t="s">
        <v>152</v>
      </c>
    </row>
    <row r="180" spans="2:20" x14ac:dyDescent="0.25">
      <c r="B180" s="7"/>
      <c r="K180" s="67"/>
      <c r="L180" s="67"/>
      <c r="M180" s="70"/>
      <c r="N180" t="str">
        <f t="shared" si="23"/>
        <v>Saturday</v>
      </c>
      <c r="O180" s="7">
        <f t="shared" si="23"/>
        <v>0.375</v>
      </c>
      <c r="P180" s="71">
        <f t="shared" si="23"/>
        <v>42651</v>
      </c>
      <c r="Q180" s="72" t="str">
        <f t="shared" si="24"/>
        <v>1st 2nd GAME 1vs2</v>
      </c>
      <c r="R180" s="72" t="str">
        <f>IFERROR(VLOOKUP(E62,K:L,2,FALSE)," ")</f>
        <v>3rd 4th GAME 1vs3</v>
      </c>
      <c r="S180" s="72" t="str">
        <f>IFERROR(VLOOKUP(F62,K:L,2,FALSE)," ")</f>
        <v>5th 6th GAME 1vs3</v>
      </c>
      <c r="T180" s="72"/>
    </row>
    <row r="181" spans="2:20" x14ac:dyDescent="0.25">
      <c r="B181" s="7"/>
      <c r="K181" s="67"/>
      <c r="L181" s="67"/>
      <c r="M181" s="70"/>
      <c r="N181" t="str">
        <f t="shared" si="23"/>
        <v>Saturday</v>
      </c>
      <c r="O181" s="7">
        <f t="shared" si="23"/>
        <v>0.41666666666666669</v>
      </c>
      <c r="P181" s="71">
        <f t="shared" si="23"/>
        <v>42651</v>
      </c>
      <c r="Q181" s="72" t="str">
        <f t="shared" si="24"/>
        <v>1st 2nd GAME 3vs5</v>
      </c>
      <c r="R181" s="72" t="str">
        <f>IFERROR(VLOOKUP(E63,K:L,2,FALSE)," ")</f>
        <v>3rd 4th GAME 1vs5</v>
      </c>
      <c r="S181" s="72" t="str">
        <f>IFERROR(VLOOKUP(F63,K:L,2,FALSE)," ")</f>
        <v>5th 6th GAME 2vs3</v>
      </c>
      <c r="T181" s="72"/>
    </row>
    <row r="182" spans="2:20" x14ac:dyDescent="0.25">
      <c r="B182" s="7"/>
      <c r="K182" s="67"/>
      <c r="L182" s="67"/>
      <c r="M182" s="70"/>
      <c r="N182" t="str">
        <f t="shared" si="23"/>
        <v>Saturday</v>
      </c>
      <c r="O182" s="7">
        <f t="shared" si="23"/>
        <v>0.45833333333333331</v>
      </c>
      <c r="P182" s="71">
        <f t="shared" si="23"/>
        <v>42651</v>
      </c>
      <c r="Q182" s="72" t="str">
        <f t="shared" si="24"/>
        <v xml:space="preserve"> </v>
      </c>
      <c r="R182" s="72" t="str">
        <f>IFERROR(VLOOKUP(E64,K:L,2,FALSE)," ")</f>
        <v>3rd 4th GAME 2vs4</v>
      </c>
      <c r="S182" s="72" t="str">
        <f>IFERROR(VLOOKUP(F64,K:L,2,FALSE)," ")</f>
        <v>5th 6th GAME 1vs4</v>
      </c>
      <c r="T182" s="72"/>
    </row>
    <row r="183" spans="2:20" x14ac:dyDescent="0.25">
      <c r="B183" s="7"/>
      <c r="K183" s="67"/>
      <c r="L183" s="67"/>
      <c r="M183" s="70"/>
      <c r="N183" t="str">
        <f t="shared" si="23"/>
        <v>Saturday</v>
      </c>
      <c r="O183" s="7">
        <f t="shared" si="23"/>
        <v>0.5</v>
      </c>
      <c r="P183" s="71">
        <f t="shared" si="23"/>
        <v>42651</v>
      </c>
      <c r="Q183" s="72" t="str">
        <f t="shared" si="24"/>
        <v xml:space="preserve"> </v>
      </c>
      <c r="R183" s="72" t="str">
        <f>IFERROR(VLOOKUP(E65,K:L,2,FALSE)," ")</f>
        <v>3rd 4th GAME 2vs5</v>
      </c>
      <c r="S183" s="72" t="str">
        <f>IFERROR(VLOOKUP(F65,K:L,2,FALSE)," ")</f>
        <v>5th 6th GAME 2vs4</v>
      </c>
      <c r="T183" s="72"/>
    </row>
    <row r="184" spans="2:20" ht="15.75" thickBot="1" x14ac:dyDescent="0.3">
      <c r="B184" s="7"/>
      <c r="K184" s="67"/>
      <c r="L184" s="67"/>
      <c r="M184" s="70"/>
      <c r="N184" s="18" t="str">
        <f t="shared" si="23"/>
        <v>Saturday</v>
      </c>
      <c r="O184" s="74">
        <f t="shared" si="23"/>
        <v>0.54166666666666663</v>
      </c>
      <c r="P184" s="75">
        <f t="shared" si="23"/>
        <v>42651</v>
      </c>
      <c r="Q184" s="76" t="str">
        <f t="shared" si="24"/>
        <v xml:space="preserve"> </v>
      </c>
      <c r="R184" s="76" t="str">
        <f>IFERROR(VLOOKUP(E66,K:L,2,FALSE)," ")</f>
        <v xml:space="preserve"> </v>
      </c>
      <c r="S184" s="76" t="str">
        <f>IFERROR(VLOOKUP(F66,K:L,2,FALSE)," ")</f>
        <v xml:space="preserve"> </v>
      </c>
      <c r="T184" s="76"/>
    </row>
    <row r="185" spans="2:20" ht="15.75" thickBot="1" x14ac:dyDescent="0.3">
      <c r="B185" s="7"/>
      <c r="K185" s="67"/>
      <c r="L185" s="67"/>
      <c r="M185" s="70"/>
      <c r="N185" s="77"/>
      <c r="O185" s="82"/>
      <c r="P185" s="83"/>
      <c r="Q185" s="79"/>
      <c r="R185" s="79"/>
      <c r="S185" s="79"/>
      <c r="T185" s="80"/>
    </row>
    <row r="186" spans="2:20" x14ac:dyDescent="0.25">
      <c r="B186" s="7"/>
      <c r="K186" s="67"/>
      <c r="L186" s="67"/>
      <c r="M186" s="70"/>
      <c r="N186" t="str">
        <f t="shared" ref="N186:P187" si="25">A68</f>
        <v>Monday</v>
      </c>
      <c r="O186" s="7">
        <f t="shared" si="25"/>
        <v>0.72916666666666663</v>
      </c>
      <c r="P186" s="71">
        <f t="shared" si="25"/>
        <v>42653</v>
      </c>
      <c r="Q186" s="72" t="str">
        <f>IFERROR(VLOOKUP(D68,K:L,2,FALSE)," ")</f>
        <v>1st 2nd GAME 1vs5</v>
      </c>
      <c r="R186" s="72" t="str">
        <f>IFERROR(VLOOKUP(E68,K:L,2,FALSE)," ")</f>
        <v xml:space="preserve"> </v>
      </c>
      <c r="S186" s="72" t="str">
        <f>IFERROR(VLOOKUP(F68,K:L,2,FALSE)," ")</f>
        <v xml:space="preserve"> </v>
      </c>
      <c r="T186" s="72"/>
    </row>
    <row r="187" spans="2:20" x14ac:dyDescent="0.25">
      <c r="B187" s="7"/>
      <c r="K187" s="67"/>
      <c r="L187" s="67"/>
      <c r="M187" s="70"/>
      <c r="N187" t="str">
        <f t="shared" si="25"/>
        <v>Tuesday</v>
      </c>
      <c r="O187" s="7">
        <f t="shared" si="25"/>
        <v>0.72916666666666663</v>
      </c>
      <c r="P187" s="71">
        <f t="shared" si="25"/>
        <v>42654</v>
      </c>
      <c r="Q187" s="72" t="str">
        <f>IFERROR(VLOOKUP(D69,K:L,2,FALSE)," ")</f>
        <v>1st 2nd GAME 2vs4</v>
      </c>
      <c r="R187" s="72" t="str">
        <f>IFERROR(VLOOKUP(E69,K:L,2,FALSE)," ")</f>
        <v xml:space="preserve"> </v>
      </c>
      <c r="S187" s="72" t="str">
        <f>IFERROR(VLOOKUP(F69,K:L,2,FALSE)," ")</f>
        <v xml:space="preserve"> </v>
      </c>
      <c r="T187" s="72"/>
    </row>
    <row r="188" spans="2:20" x14ac:dyDescent="0.25">
      <c r="B188" s="7"/>
      <c r="K188" s="67"/>
      <c r="L188" s="67"/>
      <c r="M188" s="70"/>
      <c r="N188" t="s">
        <v>145</v>
      </c>
      <c r="O188" s="7">
        <v>0.72916666666666663</v>
      </c>
      <c r="P188" s="71">
        <v>42655</v>
      </c>
      <c r="Q188" s="72"/>
      <c r="R188" s="72"/>
      <c r="S188" s="72"/>
      <c r="T188" s="72"/>
    </row>
    <row r="189" spans="2:20" x14ac:dyDescent="0.25">
      <c r="B189" s="7"/>
      <c r="K189" s="67"/>
      <c r="L189" s="67"/>
      <c r="M189" s="70"/>
      <c r="N189" t="str">
        <f t="shared" ref="N189:P194" si="26">A70</f>
        <v>Thursday</v>
      </c>
      <c r="O189" s="7">
        <f t="shared" si="26"/>
        <v>0.72916666666666663</v>
      </c>
      <c r="P189" s="71">
        <f t="shared" si="26"/>
        <v>42656</v>
      </c>
      <c r="Q189" s="72" t="str">
        <f t="shared" ref="Q189:Q194" si="27">IFERROR(VLOOKUP(D70,K:L,2,FALSE)," ")</f>
        <v>1st 2nd GAME 3vs4</v>
      </c>
      <c r="R189" s="72" t="str">
        <f t="shared" ref="R189:R194" si="28">IFERROR(VLOOKUP(E70,K:L,2,FALSE)," ")</f>
        <v xml:space="preserve"> </v>
      </c>
      <c r="S189" s="72" t="str">
        <f t="shared" ref="S189:S194" si="29">IFERROR(VLOOKUP(F70,K:L,2,FALSE)," ")</f>
        <v xml:space="preserve"> </v>
      </c>
      <c r="T189" s="72"/>
    </row>
    <row r="190" spans="2:20" x14ac:dyDescent="0.25">
      <c r="B190" s="7"/>
      <c r="K190" s="67"/>
      <c r="L190" s="67"/>
      <c r="M190" s="70"/>
      <c r="N190" t="str">
        <f t="shared" si="26"/>
        <v>Saturday</v>
      </c>
      <c r="O190" s="7">
        <f t="shared" si="26"/>
        <v>0.375</v>
      </c>
      <c r="P190" s="71">
        <f t="shared" si="26"/>
        <v>42658</v>
      </c>
      <c r="Q190" s="72" t="str">
        <f t="shared" si="27"/>
        <v>1st 2nd GAME 2vs5</v>
      </c>
      <c r="R190" s="72" t="str">
        <f t="shared" si="28"/>
        <v xml:space="preserve"> </v>
      </c>
      <c r="S190" s="72" t="str">
        <f t="shared" si="29"/>
        <v xml:space="preserve"> </v>
      </c>
      <c r="T190" s="72"/>
    </row>
    <row r="191" spans="2:20" x14ac:dyDescent="0.25">
      <c r="B191" s="7"/>
      <c r="K191" s="67"/>
      <c r="L191" s="67"/>
      <c r="M191" s="70"/>
      <c r="N191" t="str">
        <f t="shared" si="26"/>
        <v>Saturday</v>
      </c>
      <c r="O191" s="7">
        <f t="shared" si="26"/>
        <v>0.41666666666666669</v>
      </c>
      <c r="P191" s="71">
        <f t="shared" si="26"/>
        <v>42658</v>
      </c>
      <c r="Q191" s="72" t="str">
        <f t="shared" si="27"/>
        <v>1st 2nd GAME 1vs3</v>
      </c>
      <c r="R191" s="72" t="str">
        <f t="shared" si="28"/>
        <v xml:space="preserve"> </v>
      </c>
      <c r="S191" s="72" t="str">
        <f t="shared" si="29"/>
        <v xml:space="preserve"> </v>
      </c>
      <c r="T191" s="72"/>
    </row>
    <row r="192" spans="2:20" x14ac:dyDescent="0.25">
      <c r="B192" s="7"/>
      <c r="K192" s="67"/>
      <c r="L192" s="67"/>
      <c r="M192" s="70"/>
      <c r="N192" t="str">
        <f t="shared" si="26"/>
        <v>Saturday</v>
      </c>
      <c r="O192" s="7">
        <f t="shared" si="26"/>
        <v>0.45833333333333331</v>
      </c>
      <c r="P192" s="71">
        <f t="shared" si="26"/>
        <v>42658</v>
      </c>
      <c r="Q192" s="72" t="str">
        <f t="shared" si="27"/>
        <v xml:space="preserve"> </v>
      </c>
      <c r="R192" s="72" t="str">
        <f t="shared" si="28"/>
        <v xml:space="preserve"> </v>
      </c>
      <c r="S192" s="72" t="str">
        <f t="shared" si="29"/>
        <v xml:space="preserve"> </v>
      </c>
      <c r="T192" s="72"/>
    </row>
    <row r="193" spans="2:20" x14ac:dyDescent="0.25">
      <c r="B193" s="7"/>
      <c r="K193" s="67"/>
      <c r="L193" s="67"/>
      <c r="M193" s="70"/>
      <c r="N193" t="str">
        <f t="shared" si="26"/>
        <v>Saturday</v>
      </c>
      <c r="O193" s="7">
        <f t="shared" si="26"/>
        <v>0.5</v>
      </c>
      <c r="P193" s="71">
        <f t="shared" si="26"/>
        <v>42658</v>
      </c>
      <c r="Q193" s="72" t="str">
        <f t="shared" si="27"/>
        <v xml:space="preserve"> </v>
      </c>
      <c r="R193" s="72" t="str">
        <f t="shared" si="28"/>
        <v xml:space="preserve"> </v>
      </c>
      <c r="S193" s="72" t="str">
        <f t="shared" si="29"/>
        <v xml:space="preserve"> </v>
      </c>
      <c r="T193" s="72"/>
    </row>
    <row r="194" spans="2:20" ht="15.75" thickBot="1" x14ac:dyDescent="0.3">
      <c r="B194" s="7"/>
      <c r="K194" s="67"/>
      <c r="L194" s="67"/>
      <c r="M194" s="70"/>
      <c r="N194" s="19" t="str">
        <f t="shared" si="26"/>
        <v>Saturday</v>
      </c>
      <c r="O194" s="74">
        <f t="shared" si="26"/>
        <v>0.54166666666666663</v>
      </c>
      <c r="P194" s="75">
        <f t="shared" si="26"/>
        <v>42658</v>
      </c>
      <c r="Q194" s="76" t="str">
        <f t="shared" si="27"/>
        <v xml:space="preserve"> </v>
      </c>
      <c r="R194" s="76" t="str">
        <f t="shared" si="28"/>
        <v xml:space="preserve"> </v>
      </c>
      <c r="S194" s="76" t="str">
        <f t="shared" si="29"/>
        <v xml:space="preserve"> </v>
      </c>
      <c r="T194" s="76"/>
    </row>
    <row r="195" spans="2:20" x14ac:dyDescent="0.25">
      <c r="B195" s="7"/>
      <c r="K195" s="67"/>
      <c r="L195" s="67"/>
      <c r="M195" s="67"/>
      <c r="N195" s="68"/>
      <c r="O195" s="67"/>
      <c r="P195" s="67"/>
      <c r="Q195" s="69"/>
      <c r="R195" s="69"/>
      <c r="S195" s="69"/>
      <c r="T195" s="69"/>
    </row>
    <row r="196" spans="2:20" x14ac:dyDescent="0.25">
      <c r="B196" s="7"/>
      <c r="K196" s="67"/>
      <c r="L196" s="67"/>
      <c r="M196" s="67"/>
      <c r="N196" s="67"/>
      <c r="O196" s="67"/>
      <c r="P196" s="67"/>
      <c r="Q196" s="69"/>
      <c r="R196" s="69"/>
      <c r="S196" s="69"/>
      <c r="T196" s="69"/>
    </row>
    <row r="197" spans="2:20" x14ac:dyDescent="0.25">
      <c r="B197" s="7"/>
      <c r="K197" s="67"/>
      <c r="L197" s="67"/>
      <c r="M197" s="67"/>
      <c r="N197" s="67"/>
      <c r="O197" s="67"/>
      <c r="P197" s="67"/>
      <c r="Q197" s="69"/>
      <c r="R197" s="69"/>
      <c r="S197" s="69"/>
      <c r="T197" s="69"/>
    </row>
    <row r="198" spans="2:20" x14ac:dyDescent="0.25">
      <c r="B198" s="7"/>
      <c r="K198" s="67"/>
      <c r="L198" s="67"/>
      <c r="M198" s="67"/>
      <c r="N198" s="67"/>
      <c r="O198" s="67"/>
      <c r="P198" s="67"/>
      <c r="Q198" s="69"/>
      <c r="R198" s="69"/>
      <c r="S198" s="69"/>
      <c r="T198" s="69"/>
    </row>
    <row r="199" spans="2:20" x14ac:dyDescent="0.25">
      <c r="B199" s="7"/>
      <c r="N199" s="67"/>
      <c r="O199" s="67"/>
      <c r="P199" s="67"/>
      <c r="Q199" s="69"/>
      <c r="R199" s="69"/>
      <c r="S199" s="69"/>
      <c r="T199" s="69"/>
    </row>
    <row r="200" spans="2:20" x14ac:dyDescent="0.25">
      <c r="B200" s="7"/>
    </row>
    <row r="201" spans="2:20" x14ac:dyDescent="0.25">
      <c r="B201" s="7"/>
    </row>
    <row r="202" spans="2:20" x14ac:dyDescent="0.25">
      <c r="B202" s="7"/>
    </row>
    <row r="203" spans="2:20" x14ac:dyDescent="0.25">
      <c r="B203" s="7"/>
    </row>
    <row r="204" spans="2:20" x14ac:dyDescent="0.25">
      <c r="B204" s="7"/>
    </row>
    <row r="205" spans="2:20" x14ac:dyDescent="0.25">
      <c r="B205" s="7"/>
    </row>
    <row r="206" spans="2:20" x14ac:dyDescent="0.25">
      <c r="B206" s="7"/>
    </row>
    <row r="207" spans="2:20" x14ac:dyDescent="0.25">
      <c r="B207" s="7"/>
    </row>
    <row r="208" spans="2:20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</sheetData>
  <mergeCells count="7">
    <mergeCell ref="K140:L140"/>
    <mergeCell ref="Q136:T136"/>
    <mergeCell ref="K135:L135"/>
    <mergeCell ref="K136:L136"/>
    <mergeCell ref="K137:L137"/>
    <mergeCell ref="K138:L138"/>
    <mergeCell ref="K139:L139"/>
  </mergeCells>
  <conditionalFormatting sqref="I166:I167 K138:K140">
    <cfRule type="containsText" dxfId="22" priority="48" operator="containsText" text="GM">
      <formula>NOT(ISERROR(SEARCH("GM",I138)))</formula>
    </cfRule>
  </conditionalFormatting>
  <conditionalFormatting sqref="K135">
    <cfRule type="containsText" dxfId="21" priority="39" operator="containsText" text="GM">
      <formula>NOT(ISERROR(SEARCH("GM",K135)))</formula>
    </cfRule>
  </conditionalFormatting>
  <conditionalFormatting sqref="K136">
    <cfRule type="containsText" dxfId="20" priority="38" operator="containsText" text="GM">
      <formula>NOT(ISERROR(SEARCH("GM",K136)))</formula>
    </cfRule>
  </conditionalFormatting>
  <conditionalFormatting sqref="K137">
    <cfRule type="containsText" dxfId="19" priority="37" operator="containsText" text="GM">
      <formula>NOT(ISERROR(SEARCH("GM",K137)))</formula>
    </cfRule>
  </conditionalFormatting>
  <conditionalFormatting sqref="Q137:Q194">
    <cfRule type="containsText" dxfId="18" priority="19" operator="containsText" text="gm">
      <formula>NOT(ISERROR(SEARCH("gm",Q137)))</formula>
    </cfRule>
  </conditionalFormatting>
  <conditionalFormatting sqref="R140:R194">
    <cfRule type="containsText" dxfId="17" priority="18" operator="containsText" text="gm">
      <formula>NOT(ISERROR(SEARCH("gm",R140)))</formula>
    </cfRule>
  </conditionalFormatting>
  <conditionalFormatting sqref="S139:S194">
    <cfRule type="containsText" dxfId="16" priority="17" operator="containsText" text="gm">
      <formula>NOT(ISERROR(SEARCH("gm",S139)))</formula>
    </cfRule>
  </conditionalFormatting>
  <conditionalFormatting sqref="Q137:T194">
    <cfRule type="containsText" dxfId="15" priority="14" operator="containsText" text="PR 5/6">
      <formula>NOT(ISERROR(SEARCH("PR 5/6",Q137)))</formula>
    </cfRule>
    <cfRule type="containsText" dxfId="14" priority="15" operator="containsText" text="PR 3/4">
      <formula>NOT(ISERROR(SEARCH("PR 3/4",Q137)))</formula>
    </cfRule>
    <cfRule type="containsText" dxfId="13" priority="16" operator="containsText" text="PR 1/2">
      <formula>NOT(ISERROR(SEARCH("PR 1/2",Q137)))</formula>
    </cfRule>
  </conditionalFormatting>
  <conditionalFormatting sqref="Q133:T134">
    <cfRule type="containsText" dxfId="12" priority="11" operator="containsText" text="PR 5/6">
      <formula>NOT(ISERROR(SEARCH("PR 5/6",Q133)))</formula>
    </cfRule>
    <cfRule type="containsText" dxfId="11" priority="12" operator="containsText" text="PR 3/4">
      <formula>NOT(ISERROR(SEARCH("PR 3/4",Q133)))</formula>
    </cfRule>
    <cfRule type="containsText" dxfId="10" priority="13" operator="containsText" text="PR 1/2">
      <formula>NOT(ISERROR(SEARCH("PR 1/2",Q133)))</formula>
    </cfRule>
  </conditionalFormatting>
  <conditionalFormatting sqref="Q1:T1048576">
    <cfRule type="containsText" dxfId="9" priority="10" operator="containsText" text="game">
      <formula>NOT(ISERROR(SEARCH("game",Q1)))</formula>
    </cfRule>
  </conditionalFormatting>
  <conditionalFormatting sqref="Q131:T132">
    <cfRule type="containsText" dxfId="8" priority="7" operator="containsText" text="PR 5/6">
      <formula>NOT(ISERROR(SEARCH("PR 5/6",Q131)))</formula>
    </cfRule>
    <cfRule type="containsText" dxfId="7" priority="8" operator="containsText" text="PR 3/4">
      <formula>NOT(ISERROR(SEARCH("PR 3/4",Q131)))</formula>
    </cfRule>
    <cfRule type="containsText" dxfId="6" priority="9" operator="containsText" text="PR 1/2">
      <formula>NOT(ISERROR(SEARCH("PR 1/2",Q131)))</formula>
    </cfRule>
  </conditionalFormatting>
  <conditionalFormatting sqref="Q128:T129">
    <cfRule type="containsText" dxfId="5" priority="4" operator="containsText" text="PR 5/6">
      <formula>NOT(ISERROR(SEARCH("PR 5/6",Q128)))</formula>
    </cfRule>
    <cfRule type="containsText" dxfId="4" priority="5" operator="containsText" text="PR 3/4">
      <formula>NOT(ISERROR(SEARCH("PR 3/4",Q128)))</formula>
    </cfRule>
    <cfRule type="containsText" dxfId="3" priority="6" operator="containsText" text="PR 1/2">
      <formula>NOT(ISERROR(SEARCH("PR 1/2",Q128)))</formula>
    </cfRule>
  </conditionalFormatting>
  <conditionalFormatting sqref="Q126:T127">
    <cfRule type="containsText" dxfId="2" priority="1" operator="containsText" text="PR 5/6">
      <formula>NOT(ISERROR(SEARCH("PR 5/6",Q126)))</formula>
    </cfRule>
    <cfRule type="containsText" dxfId="1" priority="2" operator="containsText" text="PR 3/4">
      <formula>NOT(ISERROR(SEARCH("PR 3/4",Q126)))</formula>
    </cfRule>
    <cfRule type="containsText" dxfId="0" priority="3" operator="containsText" text="PR 1/2">
      <formula>NOT(ISERROR(SEARCH("PR 1/2",Q126)))</formula>
    </cfRule>
  </conditionalFormatting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55"/>
  <sheetViews>
    <sheetView workbookViewId="0">
      <selection activeCell="C14" sqref="C14"/>
    </sheetView>
  </sheetViews>
  <sheetFormatPr defaultRowHeight="15" x14ac:dyDescent="0.25"/>
  <cols>
    <col min="2" max="2" width="23.5703125" customWidth="1"/>
  </cols>
  <sheetData>
    <row r="1" spans="1:3" ht="25.5" customHeight="1" thickBot="1" x14ac:dyDescent="0.3">
      <c r="A1" s="29">
        <v>2016</v>
      </c>
      <c r="B1" s="41"/>
      <c r="C1" s="41"/>
    </row>
    <row r="2" spans="1:3" ht="15" customHeight="1" x14ac:dyDescent="0.25">
      <c r="A2" s="105" t="s">
        <v>65</v>
      </c>
      <c r="B2" s="103" t="s">
        <v>66</v>
      </c>
      <c r="C2" s="103" t="s">
        <v>67</v>
      </c>
    </row>
    <row r="3" spans="1:3" ht="15.75" thickBot="1" x14ac:dyDescent="0.3">
      <c r="A3" s="106"/>
      <c r="B3" s="104"/>
      <c r="C3" s="104"/>
    </row>
    <row r="4" spans="1:3" ht="20.25" thickBot="1" x14ac:dyDescent="0.3">
      <c r="A4" s="30">
        <v>1</v>
      </c>
      <c r="B4" s="25" t="s">
        <v>68</v>
      </c>
      <c r="C4" s="26">
        <v>0.84652777777777777</v>
      </c>
    </row>
    <row r="5" spans="1:3" ht="20.25" thickBot="1" x14ac:dyDescent="0.3">
      <c r="A5" s="31">
        <v>2</v>
      </c>
      <c r="B5" s="27" t="s">
        <v>69</v>
      </c>
      <c r="C5" s="28">
        <v>0.84513888888888899</v>
      </c>
    </row>
    <row r="6" spans="1:3" ht="20.25" thickBot="1" x14ac:dyDescent="0.3">
      <c r="A6" s="30">
        <v>3</v>
      </c>
      <c r="B6" s="25" t="s">
        <v>70</v>
      </c>
      <c r="C6" s="26">
        <v>0.84375</v>
      </c>
    </row>
    <row r="7" spans="1:3" ht="20.25" thickBot="1" x14ac:dyDescent="0.3">
      <c r="A7" s="31">
        <v>4</v>
      </c>
      <c r="B7" s="27" t="s">
        <v>71</v>
      </c>
      <c r="C7" s="28">
        <v>0.84305555555555556</v>
      </c>
    </row>
    <row r="8" spans="1:3" ht="20.25" thickBot="1" x14ac:dyDescent="0.3">
      <c r="A8" s="30">
        <v>5</v>
      </c>
      <c r="B8" s="25" t="s">
        <v>72</v>
      </c>
      <c r="C8" s="26">
        <v>0.84166666666666667</v>
      </c>
    </row>
    <row r="9" spans="1:3" ht="20.25" thickBot="1" x14ac:dyDescent="0.3">
      <c r="A9" s="31">
        <v>6</v>
      </c>
      <c r="B9" s="27" t="s">
        <v>73</v>
      </c>
      <c r="C9" s="28">
        <v>0.84027777777777779</v>
      </c>
    </row>
    <row r="10" spans="1:3" ht="20.25" thickBot="1" x14ac:dyDescent="0.3">
      <c r="A10" s="30">
        <v>7</v>
      </c>
      <c r="B10" s="25" t="s">
        <v>74</v>
      </c>
      <c r="C10" s="26">
        <v>0.83888888888888891</v>
      </c>
    </row>
    <row r="11" spans="1:3" ht="20.25" thickBot="1" x14ac:dyDescent="0.3">
      <c r="A11" s="31">
        <v>8</v>
      </c>
      <c r="B11" s="27" t="s">
        <v>75</v>
      </c>
      <c r="C11" s="28">
        <v>0.83750000000000002</v>
      </c>
    </row>
    <row r="12" spans="1:3" ht="20.25" thickBot="1" x14ac:dyDescent="0.3">
      <c r="A12" s="30">
        <v>9</v>
      </c>
      <c r="B12" s="25" t="s">
        <v>76</v>
      </c>
      <c r="C12" s="26">
        <v>0.83611111111111114</v>
      </c>
    </row>
    <row r="13" spans="1:3" ht="20.25" thickBot="1" x14ac:dyDescent="0.3">
      <c r="A13" s="31">
        <v>10</v>
      </c>
      <c r="B13" s="27" t="s">
        <v>77</v>
      </c>
      <c r="C13" s="28">
        <v>0.83472222222222225</v>
      </c>
    </row>
    <row r="14" spans="1:3" ht="20.25" thickBot="1" x14ac:dyDescent="0.3">
      <c r="A14" s="30">
        <v>11</v>
      </c>
      <c r="B14" s="25" t="s">
        <v>78</v>
      </c>
      <c r="C14" s="26">
        <v>0.83333333333333337</v>
      </c>
    </row>
    <row r="15" spans="1:3" ht="20.25" thickBot="1" x14ac:dyDescent="0.3">
      <c r="A15" s="31">
        <v>12</v>
      </c>
      <c r="B15" s="27" t="s">
        <v>79</v>
      </c>
      <c r="C15" s="28">
        <v>0.83194444444444438</v>
      </c>
    </row>
    <row r="16" spans="1:3" ht="20.25" thickBot="1" x14ac:dyDescent="0.3">
      <c r="A16" s="30">
        <v>13</v>
      </c>
      <c r="B16" s="25" t="s">
        <v>80</v>
      </c>
      <c r="C16" s="26">
        <v>0.8305555555555556</v>
      </c>
    </row>
    <row r="17" spans="1:3" ht="20.25" thickBot="1" x14ac:dyDescent="0.3">
      <c r="A17" s="31">
        <v>14</v>
      </c>
      <c r="B17" s="27" t="s">
        <v>81</v>
      </c>
      <c r="C17" s="28">
        <v>0.82916666666666661</v>
      </c>
    </row>
    <row r="18" spans="1:3" ht="20.25" thickBot="1" x14ac:dyDescent="0.3">
      <c r="A18" s="30">
        <v>15</v>
      </c>
      <c r="B18" s="25" t="s">
        <v>82</v>
      </c>
      <c r="C18" s="26">
        <v>0.82777777777777783</v>
      </c>
    </row>
    <row r="19" spans="1:3" ht="20.25" thickBot="1" x14ac:dyDescent="0.3">
      <c r="A19" s="31">
        <v>16</v>
      </c>
      <c r="B19" s="27" t="s">
        <v>83</v>
      </c>
      <c r="C19" s="28">
        <v>0.82638888888888884</v>
      </c>
    </row>
    <row r="20" spans="1:3" ht="20.25" thickBot="1" x14ac:dyDescent="0.3">
      <c r="A20" s="30">
        <v>17</v>
      </c>
      <c r="B20" s="25" t="s">
        <v>84</v>
      </c>
      <c r="C20" s="26">
        <v>0.82500000000000007</v>
      </c>
    </row>
    <row r="21" spans="1:3" ht="20.25" thickBot="1" x14ac:dyDescent="0.3">
      <c r="A21" s="31">
        <v>18</v>
      </c>
      <c r="B21" s="27" t="s">
        <v>85</v>
      </c>
      <c r="C21" s="28">
        <v>0.82361111111111107</v>
      </c>
    </row>
    <row r="22" spans="1:3" ht="20.25" thickBot="1" x14ac:dyDescent="0.3">
      <c r="A22" s="30">
        <v>19</v>
      </c>
      <c r="B22" s="25" t="s">
        <v>86</v>
      </c>
      <c r="C22" s="26">
        <v>0.82291666666666663</v>
      </c>
    </row>
    <row r="23" spans="1:3" ht="20.25" thickBot="1" x14ac:dyDescent="0.3">
      <c r="A23" s="31">
        <v>20</v>
      </c>
      <c r="B23" s="27" t="s">
        <v>87</v>
      </c>
      <c r="C23" s="28">
        <v>0.82152777777777775</v>
      </c>
    </row>
    <row r="24" spans="1:3" ht="20.25" thickBot="1" x14ac:dyDescent="0.3">
      <c r="A24" s="30">
        <v>21</v>
      </c>
      <c r="B24" s="25" t="s">
        <v>88</v>
      </c>
      <c r="C24" s="26">
        <v>0.82013888888888886</v>
      </c>
    </row>
    <row r="25" spans="1:3" ht="20.25" thickBot="1" x14ac:dyDescent="0.3">
      <c r="A25" s="31">
        <v>22</v>
      </c>
      <c r="B25" s="27" t="s">
        <v>89</v>
      </c>
      <c r="C25" s="28">
        <v>0.81874999999999998</v>
      </c>
    </row>
    <row r="26" spans="1:3" ht="20.25" thickBot="1" x14ac:dyDescent="0.3">
      <c r="A26" s="30">
        <v>23</v>
      </c>
      <c r="B26" s="25" t="s">
        <v>90</v>
      </c>
      <c r="C26" s="26">
        <v>0.81736111111111109</v>
      </c>
    </row>
    <row r="27" spans="1:3" ht="20.25" thickBot="1" x14ac:dyDescent="0.3">
      <c r="A27" s="31">
        <v>24</v>
      </c>
      <c r="B27" s="27" t="s">
        <v>91</v>
      </c>
      <c r="C27" s="28">
        <v>0.81597222222222221</v>
      </c>
    </row>
    <row r="28" spans="1:3" ht="20.25" thickBot="1" x14ac:dyDescent="0.3">
      <c r="A28" s="30">
        <v>25</v>
      </c>
      <c r="B28" s="25" t="s">
        <v>92</v>
      </c>
      <c r="C28" s="26">
        <v>0.81458333333333333</v>
      </c>
    </row>
    <row r="29" spans="1:3" ht="20.25" thickBot="1" x14ac:dyDescent="0.3">
      <c r="A29" s="31">
        <v>26</v>
      </c>
      <c r="B29" s="27" t="s">
        <v>93</v>
      </c>
      <c r="C29" s="28">
        <v>0.81319444444444444</v>
      </c>
    </row>
    <row r="30" spans="1:3" ht="20.25" thickBot="1" x14ac:dyDescent="0.3">
      <c r="A30" s="30">
        <v>27</v>
      </c>
      <c r="B30" s="25" t="s">
        <v>94</v>
      </c>
      <c r="C30" s="26">
        <v>0.81180555555555556</v>
      </c>
    </row>
    <row r="31" spans="1:3" ht="20.25" thickBot="1" x14ac:dyDescent="0.3">
      <c r="A31" s="31">
        <v>28</v>
      </c>
      <c r="B31" s="27" t="s">
        <v>95</v>
      </c>
      <c r="C31" s="28">
        <v>0.81041666666666667</v>
      </c>
    </row>
    <row r="32" spans="1:3" ht="20.25" thickBot="1" x14ac:dyDescent="0.3">
      <c r="A32" s="30">
        <v>29</v>
      </c>
      <c r="B32" s="25" t="s">
        <v>96</v>
      </c>
      <c r="C32" s="26">
        <v>0.80902777777777779</v>
      </c>
    </row>
    <row r="33" spans="1:3" ht="20.25" thickBot="1" x14ac:dyDescent="0.3">
      <c r="A33" s="32">
        <v>30</v>
      </c>
      <c r="B33" s="33" t="s">
        <v>97</v>
      </c>
      <c r="C33" s="26">
        <v>0.80763888888888891</v>
      </c>
    </row>
    <row r="34" spans="1:3" ht="15" customHeight="1" x14ac:dyDescent="0.25">
      <c r="A34" s="101" t="s">
        <v>98</v>
      </c>
      <c r="B34" s="99" t="s">
        <v>66</v>
      </c>
      <c r="C34" s="99" t="s">
        <v>67</v>
      </c>
    </row>
    <row r="35" spans="1:3" ht="15.75" thickBot="1" x14ac:dyDescent="0.3">
      <c r="A35" s="102"/>
      <c r="B35" s="100"/>
      <c r="C35" s="100"/>
    </row>
    <row r="36" spans="1:3" ht="20.25" thickBot="1" x14ac:dyDescent="0.3">
      <c r="A36" s="38">
        <v>1</v>
      </c>
      <c r="B36" s="34" t="s">
        <v>99</v>
      </c>
      <c r="C36" s="35">
        <v>0.80694444444444446</v>
      </c>
    </row>
    <row r="37" spans="1:3" ht="20.25" thickBot="1" x14ac:dyDescent="0.3">
      <c r="A37" s="39">
        <v>2</v>
      </c>
      <c r="B37" s="36" t="s">
        <v>100</v>
      </c>
      <c r="C37" s="37">
        <v>0.80555555555555547</v>
      </c>
    </row>
    <row r="38" spans="1:3" ht="20.25" thickBot="1" x14ac:dyDescent="0.3">
      <c r="A38" s="38">
        <v>3</v>
      </c>
      <c r="B38" s="34" t="s">
        <v>101</v>
      </c>
      <c r="C38" s="35">
        <v>0.8041666666666667</v>
      </c>
    </row>
    <row r="39" spans="1:3" ht="20.25" thickBot="1" x14ac:dyDescent="0.3">
      <c r="A39" s="39">
        <v>4</v>
      </c>
      <c r="B39" s="36" t="s">
        <v>102</v>
      </c>
      <c r="C39" s="37">
        <v>0.8027777777777777</v>
      </c>
    </row>
    <row r="40" spans="1:3" ht="20.25" thickBot="1" x14ac:dyDescent="0.3">
      <c r="A40" s="38">
        <v>5</v>
      </c>
      <c r="B40" s="34" t="s">
        <v>103</v>
      </c>
      <c r="C40" s="35">
        <v>0.80138888888888893</v>
      </c>
    </row>
    <row r="41" spans="1:3" ht="20.25" thickBot="1" x14ac:dyDescent="0.3">
      <c r="A41" s="39">
        <v>6</v>
      </c>
      <c r="B41" s="36" t="s">
        <v>104</v>
      </c>
      <c r="C41" s="37">
        <v>0.80069444444444438</v>
      </c>
    </row>
    <row r="42" spans="1:3" ht="20.25" thickBot="1" x14ac:dyDescent="0.3">
      <c r="A42" s="38">
        <v>7</v>
      </c>
      <c r="B42" s="34" t="s">
        <v>105</v>
      </c>
      <c r="C42" s="35">
        <v>0.7993055555555556</v>
      </c>
    </row>
    <row r="43" spans="1:3" ht="20.25" thickBot="1" x14ac:dyDescent="0.3">
      <c r="A43" s="39">
        <v>8</v>
      </c>
      <c r="B43" s="36" t="s">
        <v>106</v>
      </c>
      <c r="C43" s="37">
        <v>0.79791666666666661</v>
      </c>
    </row>
    <row r="44" spans="1:3" ht="20.25" thickBot="1" x14ac:dyDescent="0.3">
      <c r="A44" s="38">
        <v>9</v>
      </c>
      <c r="B44" s="34" t="s">
        <v>107</v>
      </c>
      <c r="C44" s="35">
        <v>0.79652777777777783</v>
      </c>
    </row>
    <row r="45" spans="1:3" ht="20.25" thickBot="1" x14ac:dyDescent="0.3">
      <c r="A45" s="39">
        <v>10</v>
      </c>
      <c r="B45" s="36" t="s">
        <v>108</v>
      </c>
      <c r="C45" s="37">
        <v>0.79513888888888884</v>
      </c>
    </row>
    <row r="46" spans="1:3" ht="20.25" thickBot="1" x14ac:dyDescent="0.3">
      <c r="A46" s="38">
        <v>11</v>
      </c>
      <c r="B46" s="34" t="s">
        <v>109</v>
      </c>
      <c r="C46" s="35">
        <v>0.7944444444444444</v>
      </c>
    </row>
    <row r="47" spans="1:3" ht="20.25" thickBot="1" x14ac:dyDescent="0.3">
      <c r="A47" s="39">
        <v>12</v>
      </c>
      <c r="B47" s="36" t="s">
        <v>110</v>
      </c>
      <c r="C47" s="37">
        <v>0.79305555555555562</v>
      </c>
    </row>
    <row r="48" spans="1:3" ht="20.25" thickBot="1" x14ac:dyDescent="0.3">
      <c r="A48" s="38">
        <v>13</v>
      </c>
      <c r="B48" s="34" t="s">
        <v>111</v>
      </c>
      <c r="C48" s="35">
        <v>0.79166666666666663</v>
      </c>
    </row>
    <row r="49" spans="1:3" ht="20.25" thickBot="1" x14ac:dyDescent="0.3">
      <c r="A49" s="39">
        <v>14</v>
      </c>
      <c r="B49" s="36" t="s">
        <v>112</v>
      </c>
      <c r="C49" s="37">
        <v>0.7909722222222223</v>
      </c>
    </row>
    <row r="50" spans="1:3" ht="20.25" thickBot="1" x14ac:dyDescent="0.3">
      <c r="A50" s="38">
        <v>15</v>
      </c>
      <c r="B50" s="34" t="s">
        <v>113</v>
      </c>
      <c r="C50" s="35">
        <v>0.7895833333333333</v>
      </c>
    </row>
    <row r="51" spans="1:3" ht="20.25" thickBot="1" x14ac:dyDescent="0.3">
      <c r="A51" s="39">
        <v>16</v>
      </c>
      <c r="B51" s="36" t="s">
        <v>114</v>
      </c>
      <c r="C51" s="37">
        <v>0.78819444444444453</v>
      </c>
    </row>
    <row r="52" spans="1:3" ht="20.25" thickBot="1" x14ac:dyDescent="0.3">
      <c r="A52" s="38">
        <v>17</v>
      </c>
      <c r="B52" s="34" t="s">
        <v>115</v>
      </c>
      <c r="C52" s="35">
        <v>0.78680555555555554</v>
      </c>
    </row>
    <row r="53" spans="1:3" ht="20.25" thickBot="1" x14ac:dyDescent="0.3">
      <c r="A53" s="39">
        <v>18</v>
      </c>
      <c r="B53" s="36" t="s">
        <v>116</v>
      </c>
      <c r="C53" s="37">
        <v>0.78611111111111109</v>
      </c>
    </row>
    <row r="54" spans="1:3" ht="20.25" thickBot="1" x14ac:dyDescent="0.3">
      <c r="A54" s="38">
        <v>19</v>
      </c>
      <c r="B54" s="34" t="s">
        <v>117</v>
      </c>
      <c r="C54" s="35">
        <v>0.78472222222222221</v>
      </c>
    </row>
    <row r="55" spans="1:3" ht="15.75" thickBot="1" x14ac:dyDescent="0.3">
      <c r="A55" s="40">
        <v>20</v>
      </c>
      <c r="B55" s="24"/>
      <c r="C55" s="24"/>
    </row>
  </sheetData>
  <mergeCells count="6">
    <mergeCell ref="C34:C35"/>
    <mergeCell ref="A34:A35"/>
    <mergeCell ref="B34:B35"/>
    <mergeCell ref="C2:C3"/>
    <mergeCell ref="A2:A3"/>
    <mergeCell ref="B2:B3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51" r:id="rId4" name="Control 3">
          <control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333375</xdr:colOff>
                <xdr:row>0</xdr:row>
                <xdr:rowOff>304800</xdr:rowOff>
              </to>
            </anchor>
          </controlPr>
        </control>
      </mc:Choice>
      <mc:Fallback>
        <control shapeId="2051" r:id="rId4" name="Control 3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704850</xdr:colOff>
                <xdr:row>0</xdr:row>
                <xdr:rowOff>228600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49" r:id="rId8" name="Control 1">
          <controlPr defaultSize="0" autoPict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428625</xdr:colOff>
                <xdr:row>0</xdr:row>
                <xdr:rowOff>228600</xdr:rowOff>
              </to>
            </anchor>
          </controlPr>
        </control>
      </mc:Choice>
      <mc:Fallback>
        <control shapeId="2049" r:id="rId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Schedule</vt:lpstr>
      <vt:lpstr>worksheet</vt:lpstr>
      <vt:lpstr>sunsets by day</vt:lpstr>
      <vt:lpstr>'FINAL Schedule'!Print_Area</vt:lpstr>
      <vt:lpstr>worksheet!Print_Area</vt:lpstr>
    </vt:vector>
  </TitlesOfParts>
  <Company>TSFCO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452996</dc:creator>
  <cp:lastModifiedBy>Steve Nickelson</cp:lastModifiedBy>
  <cp:lastPrinted>2016-09-10T15:28:54Z</cp:lastPrinted>
  <dcterms:created xsi:type="dcterms:W3CDTF">2016-07-27T14:37:45Z</dcterms:created>
  <dcterms:modified xsi:type="dcterms:W3CDTF">2016-09-10T15:29:06Z</dcterms:modified>
</cp:coreProperties>
</file>